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6" activeTab="0"/>
  </bookViews>
  <sheets>
    <sheet name="Nevezés" sheetId="1" r:id="rId1"/>
    <sheet name="Pontozás3X3" sheetId="2" r:id="rId2"/>
    <sheet name="Eredmények" sheetId="3" r:id="rId3"/>
    <sheet name="Nyomtatásra eredmények" sheetId="4" r:id="rId4"/>
  </sheets>
  <definedNames>
    <definedName name="_xlnm._FilterDatabase" localSheetId="2" hidden="1">'Eredmények'!$A$1:$Q$148</definedName>
    <definedName name="_xlnm._FilterDatabase" localSheetId="0" hidden="1">'Nevezés'!$A$1:$I$270</definedName>
    <definedName name="Excel_BuiltIn__FilterDatabase_1">'Nevezés'!$A$1:$I$1</definedName>
    <definedName name="Excel_BuiltIn__FilterDatabase_2">'Pontozás3X3'!$B$2:$B$789</definedName>
    <definedName name="Excel_BuiltIn_Print_Titles_2">'Pontozás3X3'!#REF!</definedName>
    <definedName name="Excel_BuiltIn_Print_Titles_5">#REF!</definedName>
    <definedName name="_xlnm.Print_Titles" localSheetId="0">'Nevezés'!$1:$1</definedName>
  </definedNames>
  <calcPr fullCalcOnLoad="1"/>
</workbook>
</file>

<file path=xl/sharedStrings.xml><?xml version="1.0" encoding="utf-8"?>
<sst xmlns="http://schemas.openxmlformats.org/spreadsheetml/2006/main" count="791" uniqueCount="260">
  <si>
    <t>Évj.</t>
  </si>
  <si>
    <t>Ország</t>
  </si>
  <si>
    <t>Helyezés</t>
  </si>
  <si>
    <t>Versenyzői szám</t>
  </si>
  <si>
    <t>Átvételi sorsz.</t>
  </si>
  <si>
    <t>Lakhely</t>
  </si>
  <si>
    <t>Évjárat</t>
  </si>
  <si>
    <t>Biz</t>
  </si>
  <si>
    <t>B1</t>
  </si>
  <si>
    <t>B2</t>
  </si>
  <si>
    <t>B3</t>
  </si>
  <si>
    <t>Átlag</t>
  </si>
  <si>
    <t>Érem</t>
  </si>
  <si>
    <t>Nevezési szám</t>
  </si>
  <si>
    <t>Bizottság száma</t>
  </si>
  <si>
    <t>Arany</t>
  </si>
  <si>
    <t>Ezüst</t>
  </si>
  <si>
    <t>Bronz</t>
  </si>
  <si>
    <t>Átv.sz</t>
  </si>
  <si>
    <t xml:space="preserve"> </t>
  </si>
  <si>
    <r>
      <t xml:space="preserve">Az </t>
    </r>
    <r>
      <rPr>
        <b/>
        <sz val="10"/>
        <rFont val="Arial"/>
        <family val="2"/>
      </rPr>
      <t>Ország</t>
    </r>
    <r>
      <rPr>
        <sz val="10"/>
        <rFont val="Arial"/>
        <family val="2"/>
      </rPr>
      <t xml:space="preserve"> megnevezésű oszlop kerüljön a </t>
    </r>
    <r>
      <rPr>
        <b/>
        <sz val="10"/>
        <rFont val="Arial"/>
        <family val="2"/>
      </rPr>
      <t>Bortermelő neve</t>
    </r>
    <r>
      <rPr>
        <sz val="10"/>
        <rFont val="Arial"/>
        <family val="2"/>
      </rPr>
      <t xml:space="preserve"> oszlop után</t>
    </r>
  </si>
  <si>
    <t>6 zsűri lesz egyenként 5 bírálóval</t>
  </si>
  <si>
    <t>16,01 – 16,50</t>
  </si>
  <si>
    <t>oklevél</t>
  </si>
  <si>
    <t>16,51 – 17,50</t>
  </si>
  <si>
    <t>bronz</t>
  </si>
  <si>
    <t>17,51 – 18,50</t>
  </si>
  <si>
    <t>ezüst</t>
  </si>
  <si>
    <t>18,51 – 19,50</t>
  </si>
  <si>
    <t>arany</t>
  </si>
  <si>
    <t>19,51 – 100,00</t>
  </si>
  <si>
    <t>nagyarany</t>
  </si>
  <si>
    <t>PONTHATÁROK:</t>
  </si>
  <si>
    <t>2 vagy 3 zsűri lesz a mintaszám függvényében zsűrinként 3 bírával</t>
  </si>
  <si>
    <t>BORVERSENY</t>
  </si>
  <si>
    <t>PÁLINKAVERSENY</t>
  </si>
  <si>
    <t>Pálinkánál ugyanez a fejléc kell, csak a szín helyett alkoholfok V/V rovat kell</t>
  </si>
  <si>
    <t>Mivel a bírálat során csak egész pont adható a ponthatárok az alábbiak szerint alakulnak:</t>
  </si>
  <si>
    <t>18-20 arany</t>
  </si>
  <si>
    <t>16-17 ezüst</t>
  </si>
  <si>
    <t>14-15 bronz</t>
  </si>
  <si>
    <t>Alk.fok V/V</t>
  </si>
  <si>
    <t>Pálinka jellege</t>
  </si>
  <si>
    <t>Pálinka fajta</t>
  </si>
  <si>
    <t>Pálinkatermelő neve</t>
  </si>
  <si>
    <t>Pálinka jellege (érlelt/nem érlelt)</t>
  </si>
  <si>
    <t>Vers.sz</t>
  </si>
  <si>
    <t>Pálinka fajtája                        
 (Milyen gyümölcs)</t>
  </si>
  <si>
    <t>Mali Sándor</t>
  </si>
  <si>
    <t>M.o.</t>
  </si>
  <si>
    <t>Sárisáp</t>
  </si>
  <si>
    <t>Szilva</t>
  </si>
  <si>
    <t>nem érlelt</t>
  </si>
  <si>
    <t>körte</t>
  </si>
  <si>
    <t>törlöly-kék frankos</t>
  </si>
  <si>
    <t>Pfluger István</t>
  </si>
  <si>
    <t>törköly irsai olivér</t>
  </si>
  <si>
    <t>Jurásek János</t>
  </si>
  <si>
    <t>kökény</t>
  </si>
  <si>
    <t>Rumpli Pál</t>
  </si>
  <si>
    <t>Piliscsév</t>
  </si>
  <si>
    <t>Sárgbarack</t>
  </si>
  <si>
    <t>Bokros Gábor</t>
  </si>
  <si>
    <t>Epöl</t>
  </si>
  <si>
    <t>Mike Zoltán</t>
  </si>
  <si>
    <t>törköly ágyas</t>
  </si>
  <si>
    <t>Méri István</t>
  </si>
  <si>
    <t>Szlov.</t>
  </si>
  <si>
    <t>Nagyölved</t>
  </si>
  <si>
    <t>sárgabarack</t>
  </si>
  <si>
    <t>Babindák Ferenc</t>
  </si>
  <si>
    <t>Szlo.</t>
  </si>
  <si>
    <t>szilva</t>
  </si>
  <si>
    <t>Gajdosik József</t>
  </si>
  <si>
    <t>Csallóközkürt</t>
  </si>
  <si>
    <t>érlelt</t>
  </si>
  <si>
    <t>szeder</t>
  </si>
  <si>
    <t>Szolnoki László</t>
  </si>
  <si>
    <t>Annavölgy</t>
  </si>
  <si>
    <t>birsalma</t>
  </si>
  <si>
    <t>Molnár István</t>
  </si>
  <si>
    <t>Tokod</t>
  </si>
  <si>
    <t>Bitter László</t>
  </si>
  <si>
    <t>Ligeti András</t>
  </si>
  <si>
    <t>szőlő irsai olivér</t>
  </si>
  <si>
    <t>Kovács László</t>
  </si>
  <si>
    <t>Kesztölc</t>
  </si>
  <si>
    <t>Dadi István</t>
  </si>
  <si>
    <t>törköly vegyes</t>
  </si>
  <si>
    <t>Schummel Tamás</t>
  </si>
  <si>
    <t>szilva Bluefre Presodent</t>
  </si>
  <si>
    <t>Hardy vajkörte</t>
  </si>
  <si>
    <t>szilva čačanska lepotica Silvia</t>
  </si>
  <si>
    <t>Horváth Ágnes</t>
  </si>
  <si>
    <t>Budapest</t>
  </si>
  <si>
    <t>Birsalma</t>
  </si>
  <si>
    <t>üvegbalonban érlelt</t>
  </si>
  <si>
    <t>Barack</t>
  </si>
  <si>
    <t>Preisz Tibor</t>
  </si>
  <si>
    <t>Piliszentiván</t>
  </si>
  <si>
    <t>Ottonel muskotály</t>
  </si>
  <si>
    <t>Pilisszentiván</t>
  </si>
  <si>
    <t>besztercei szilva</t>
  </si>
  <si>
    <t>cigány meggy</t>
  </si>
  <si>
    <t>magyar kajszi</t>
  </si>
  <si>
    <t>rizling törköly</t>
  </si>
  <si>
    <t>Wencz Péter</t>
  </si>
  <si>
    <t>Czeglédi József</t>
  </si>
  <si>
    <t>Dorog</t>
  </si>
  <si>
    <t>Ignácz Róbert</t>
  </si>
  <si>
    <t>Krecskovszki Ferenc</t>
  </si>
  <si>
    <t>meggy</t>
  </si>
  <si>
    <t>Hasulyó Péter</t>
  </si>
  <si>
    <t>Érdi bőtermő meggy</t>
  </si>
  <si>
    <t>Madar Péter</t>
  </si>
  <si>
    <t>Tiszavasvári</t>
  </si>
  <si>
    <t>vegyes alma</t>
  </si>
  <si>
    <t>Kaszács Róbert</t>
  </si>
  <si>
    <t>sárgadinnye</t>
  </si>
  <si>
    <t>bodza</t>
  </si>
  <si>
    <t>faeper szeder fehér</t>
  </si>
  <si>
    <t>sárgabarack vegyes</t>
  </si>
  <si>
    <t>szőlő sárga muskotály</t>
  </si>
  <si>
    <t>gyömbér likőr</t>
  </si>
  <si>
    <t>Majer István</t>
  </si>
  <si>
    <t>Csolnok</t>
  </si>
  <si>
    <t>kajszi barack</t>
  </si>
  <si>
    <t>Trexler Balázs</t>
  </si>
  <si>
    <t>szőlő vegyes</t>
  </si>
  <si>
    <t>Pécsi László</t>
  </si>
  <si>
    <t>Tiszakerecseny</t>
  </si>
  <si>
    <t>vilmos körte</t>
  </si>
  <si>
    <t>Pék Viktor</t>
  </si>
  <si>
    <t>Tokodaltáró</t>
  </si>
  <si>
    <t>törköly</t>
  </si>
  <si>
    <t>Szabó Károly</t>
  </si>
  <si>
    <t>Ebed</t>
  </si>
  <si>
    <t>Palik Gábor</t>
  </si>
  <si>
    <t>Szlo</t>
  </si>
  <si>
    <t>Zseliz</t>
  </si>
  <si>
    <t>Őszibarack</t>
  </si>
  <si>
    <t>Alma</t>
  </si>
  <si>
    <t>Bodza</t>
  </si>
  <si>
    <t>Palik Klára</t>
  </si>
  <si>
    <t>Biocentrum</t>
  </si>
  <si>
    <t>Bio-Sárgabarack</t>
  </si>
  <si>
    <t>Bio-Muskotály</t>
  </si>
  <si>
    <t>Bio-Alma</t>
  </si>
  <si>
    <t>Bio- szőlő</t>
  </si>
  <si>
    <t>Rell György,Bihari János</t>
  </si>
  <si>
    <t xml:space="preserve">Kökény </t>
  </si>
  <si>
    <t>Kökény</t>
  </si>
  <si>
    <t>Petrik József</t>
  </si>
  <si>
    <t>Cserszegi Fűszeres</t>
  </si>
  <si>
    <t>Vass Ferenc</t>
  </si>
  <si>
    <t>vegyes gyümölcs</t>
  </si>
  <si>
    <t>Vitek Róbert</t>
  </si>
  <si>
    <t>Irsai Olivér törköly</t>
  </si>
  <si>
    <t>Sárgabarack</t>
  </si>
  <si>
    <t>Málna</t>
  </si>
  <si>
    <t>Pintér Dávid</t>
  </si>
  <si>
    <t>Pilismarót</t>
  </si>
  <si>
    <t>szagos körte</t>
  </si>
  <si>
    <t>Kovács Ferenc</t>
  </si>
  <si>
    <t>Esztergom</t>
  </si>
  <si>
    <t xml:space="preserve">birsalma </t>
  </si>
  <si>
    <t>Priegl Róbert</t>
  </si>
  <si>
    <t xml:space="preserve"> őszibarack</t>
  </si>
  <si>
    <t>Petrán Miklós</t>
  </si>
  <si>
    <t>Mo</t>
  </si>
  <si>
    <t>Pilisvörösvár</t>
  </si>
  <si>
    <t>fekete bodza</t>
  </si>
  <si>
    <t>földi eper</t>
  </si>
  <si>
    <t>törköly caberné sauvignon</t>
  </si>
  <si>
    <t>érlelt /fahordós  érlelés/</t>
  </si>
  <si>
    <t>Kaszner János</t>
  </si>
  <si>
    <t>cserszegi fűszeres szőlő</t>
  </si>
  <si>
    <t>szilva maróti</t>
  </si>
  <si>
    <t>Nagy János</t>
  </si>
  <si>
    <t xml:space="preserve"> M.o</t>
  </si>
  <si>
    <t>vilmoskörte</t>
  </si>
  <si>
    <t>Solymos Attila</t>
  </si>
  <si>
    <t xml:space="preserve">faeper szeder </t>
  </si>
  <si>
    <t>ágyas meggy</t>
  </si>
  <si>
    <t>ágyas</t>
  </si>
  <si>
    <t>ágyas zöld dió</t>
  </si>
  <si>
    <t>borpárlat cabernet sauvignon</t>
  </si>
  <si>
    <t xml:space="preserve">sárgabarack </t>
  </si>
  <si>
    <t>eperfahordós</t>
  </si>
  <si>
    <t>irsai olivér törköly</t>
  </si>
  <si>
    <t>Pánczél Ferenc</t>
  </si>
  <si>
    <t>alma</t>
  </si>
  <si>
    <t>törköly olasz rizling,sav.blan,tramini</t>
  </si>
  <si>
    <t>barack /őszi, sárga</t>
  </si>
  <si>
    <t>cseresznye</t>
  </si>
  <si>
    <t>Kanóczki Lajos</t>
  </si>
  <si>
    <t>alma vegyes</t>
  </si>
  <si>
    <t>Lakatos Lajos</t>
  </si>
  <si>
    <t>sárgabarack kajszi</t>
  </si>
  <si>
    <t>muskotályos szőlő, szilva</t>
  </si>
  <si>
    <t>Muthné Katona Mária</t>
  </si>
  <si>
    <t>Báta</t>
  </si>
  <si>
    <t>borseprő olaszrizling</t>
  </si>
  <si>
    <t>királylányka törköly</t>
  </si>
  <si>
    <t>borpárlat kék frankos</t>
  </si>
  <si>
    <t>eperfán érlelt</t>
  </si>
  <si>
    <t>Heilmanné Muth Erzsébet</t>
  </si>
  <si>
    <t>tramini szőlő</t>
  </si>
  <si>
    <t>ágyas szilva</t>
  </si>
  <si>
    <t>Zsebő Gyula</t>
  </si>
  <si>
    <t>Bajna</t>
  </si>
  <si>
    <t>Kosztk Ernő</t>
  </si>
  <si>
    <t>Szomor</t>
  </si>
  <si>
    <t>szilva-sztenly</t>
  </si>
  <si>
    <t>Csudai Róbert</t>
  </si>
  <si>
    <t>Lekér</t>
  </si>
  <si>
    <t>törköly Pinot Blanc</t>
  </si>
  <si>
    <t>Tamás Attila</t>
  </si>
  <si>
    <t>Budakeszi</t>
  </si>
  <si>
    <t>arabika körte</t>
  </si>
  <si>
    <t>alma jonatán</t>
  </si>
  <si>
    <t>Russói Tamás</t>
  </si>
  <si>
    <t>szőlő</t>
  </si>
  <si>
    <t>Fekete ribizli</t>
  </si>
  <si>
    <t>Marek Lajos-Petróczi István</t>
  </si>
  <si>
    <t>törlköly</t>
  </si>
  <si>
    <t xml:space="preserve">szőlő </t>
  </si>
  <si>
    <t>törköly cserszegi fúszeres</t>
  </si>
  <si>
    <t>ágyas mazsola ágyon</t>
  </si>
  <si>
    <t xml:space="preserve">ágyas aszalt birs </t>
  </si>
  <si>
    <t>Ruzsa Ármin</t>
  </si>
  <si>
    <t>Mogyorósbánya</t>
  </si>
  <si>
    <t>törköly Bianka, kékfrankos</t>
  </si>
  <si>
    <t>faeper szeder</t>
  </si>
  <si>
    <t>sárgabarack gönczi óriás</t>
  </si>
  <si>
    <t>Horváth Kristóf</t>
  </si>
  <si>
    <t>magyar kajszi sárgabarack</t>
  </si>
  <si>
    <t>Vachaja Bence</t>
  </si>
  <si>
    <t>Jonatán alma ágyas</t>
  </si>
  <si>
    <t>vegyes szőlő törköly</t>
  </si>
  <si>
    <t>Gregor Ferenc</t>
  </si>
  <si>
    <t xml:space="preserve">szilva </t>
  </si>
  <si>
    <t>Kormos Károly</t>
  </si>
  <si>
    <t>Garamkövesd</t>
  </si>
  <si>
    <t xml:space="preserve">Borpárlat </t>
  </si>
  <si>
    <t>tölgyfa hordós</t>
  </si>
  <si>
    <t>elena szilva</t>
  </si>
  <si>
    <t>Kis Csaba</t>
  </si>
  <si>
    <t>Piliscsaba</t>
  </si>
  <si>
    <t>borpárlat chardonnay</t>
  </si>
  <si>
    <t>tölgyfahordós</t>
  </si>
  <si>
    <t>szőlő sárgamuskotály</t>
  </si>
  <si>
    <t>törköly sauvignon blanc</t>
  </si>
  <si>
    <t>Kis csaba</t>
  </si>
  <si>
    <t>őszibarack</t>
  </si>
  <si>
    <t>Gáll József</t>
  </si>
  <si>
    <t>Bartha Miklós</t>
  </si>
  <si>
    <t>Wibling József</t>
  </si>
  <si>
    <t>Vitek János ifj</t>
  </si>
  <si>
    <t>Mali Gyula ifj.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</si>
</sst>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1"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u val="single"/>
      <sz val="12"/>
      <color indexed="57"/>
      <name val="Arial"/>
      <family val="2"/>
    </font>
    <font>
      <u val="single"/>
      <sz val="10"/>
      <name val="Arial"/>
      <family val="2"/>
    </font>
    <font>
      <b/>
      <i/>
      <u val="single"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8"/>
      <color indexed="8"/>
      <name val="Bookman Old Style"/>
      <family val="1"/>
    </font>
    <font>
      <b/>
      <sz val="8"/>
      <name val="Bookman Old Style"/>
      <family val="1"/>
    </font>
    <font>
      <sz val="8"/>
      <color indexed="8"/>
      <name val="Calibri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164" fontId="20" fillId="23" borderId="0" xfId="0" applyNumberFormat="1" applyFont="1" applyFill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6" borderId="11" xfId="0" applyNumberFormat="1" applyFont="1" applyFill="1" applyBorder="1" applyAlignment="1">
      <alignment horizontal="center" vertical="center" wrapText="1"/>
    </xf>
    <xf numFmtId="2" fontId="20" fillId="24" borderId="12" xfId="0" applyNumberFormat="1" applyFont="1" applyFill="1" applyBorder="1" applyAlignment="1">
      <alignment horizontal="center" vertical="center" wrapText="1"/>
    </xf>
    <xf numFmtId="0" fontId="0" fillId="23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164" fontId="20" fillId="6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23" fillId="22" borderId="15" xfId="0" applyNumberFormat="1" applyFont="1" applyFill="1" applyBorder="1" applyAlignment="1">
      <alignment horizontal="center" vertical="center" wrapText="1"/>
    </xf>
    <xf numFmtId="2" fontId="23" fillId="22" borderId="15" xfId="0" applyNumberFormat="1" applyFont="1" applyFill="1" applyBorder="1" applyAlignment="1">
      <alignment horizontal="center" vertical="center" wrapText="1"/>
    </xf>
    <xf numFmtId="0" fontId="23" fillId="22" borderId="1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1" fillId="16" borderId="17" xfId="0" applyNumberFormat="1" applyFont="1" applyFill="1" applyBorder="1" applyAlignment="1">
      <alignment horizontal="center" vertical="center" wrapText="1"/>
    </xf>
    <xf numFmtId="0" fontId="22" fillId="16" borderId="15" xfId="0" applyNumberFormat="1" applyFont="1" applyFill="1" applyBorder="1" applyAlignment="1">
      <alignment horizontal="center" vertical="center" wrapText="1"/>
    </xf>
    <xf numFmtId="0" fontId="22" fillId="22" borderId="15" xfId="0" applyNumberFormat="1" applyFont="1" applyFill="1" applyBorder="1" applyAlignment="1">
      <alignment horizontal="center" vertical="center" wrapText="1"/>
    </xf>
    <xf numFmtId="0" fontId="23" fillId="22" borderId="15" xfId="0" applyNumberFormat="1" applyFont="1" applyFill="1" applyBorder="1" applyAlignment="1">
      <alignment horizontal="center" vertical="center" wrapText="1"/>
    </xf>
    <xf numFmtId="0" fontId="23" fillId="22" borderId="15" xfId="0" applyNumberFormat="1" applyFon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4" fontId="20" fillId="23" borderId="18" xfId="0" applyNumberFormat="1" applyFont="1" applyFill="1" applyBorder="1" applyAlignment="1">
      <alignment horizontal="center" vertical="center" wrapText="1"/>
    </xf>
    <xf numFmtId="164" fontId="20" fillId="23" borderId="13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4" fontId="21" fillId="23" borderId="19" xfId="0" applyNumberFormat="1" applyFont="1" applyFill="1" applyBorder="1" applyAlignment="1">
      <alignment horizontal="center" vertical="center" wrapText="1"/>
    </xf>
    <xf numFmtId="164" fontId="19" fillId="23" borderId="1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2" fontId="26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13" xfId="0" applyNumberForma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25" borderId="14" xfId="0" applyFont="1" applyFill="1" applyBorder="1" applyAlignment="1">
      <alignment horizontal="center" vertical="center" wrapText="1"/>
    </xf>
    <xf numFmtId="1" fontId="20" fillId="26" borderId="11" xfId="0" applyNumberFormat="1" applyFont="1" applyFill="1" applyBorder="1" applyAlignment="1">
      <alignment horizontal="center" vertical="center" wrapText="1"/>
    </xf>
    <xf numFmtId="164" fontId="20" fillId="27" borderId="13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 vertical="center" wrapText="1"/>
    </xf>
    <xf numFmtId="0" fontId="20" fillId="25" borderId="0" xfId="0" applyFont="1" applyFill="1" applyAlignment="1">
      <alignment vertical="center" wrapText="1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0" fillId="0" borderId="0" xfId="0" applyFont="1" applyAlignment="1">
      <alignment horizontal="justify"/>
    </xf>
    <xf numFmtId="0" fontId="29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30" fillId="0" borderId="21" xfId="0" applyFont="1" applyBorder="1" applyAlignment="1">
      <alignment horizontal="justify"/>
    </xf>
    <xf numFmtId="0" fontId="30" fillId="0" borderId="22" xfId="0" applyFont="1" applyBorder="1" applyAlignment="1">
      <alignment horizontal="justify"/>
    </xf>
    <xf numFmtId="0" fontId="30" fillId="0" borderId="23" xfId="0" applyFont="1" applyBorder="1" applyAlignment="1">
      <alignment horizontal="justify"/>
    </xf>
    <xf numFmtId="0" fontId="0" fillId="0" borderId="24" xfId="0" applyFill="1" applyBorder="1" applyAlignment="1">
      <alignment vertical="center"/>
    </xf>
    <xf numFmtId="0" fontId="30" fillId="0" borderId="25" xfId="0" applyFont="1" applyBorder="1" applyAlignment="1">
      <alignment horizontal="justify"/>
    </xf>
    <xf numFmtId="0" fontId="31" fillId="0" borderId="26" xfId="0" applyFont="1" applyBorder="1" applyAlignment="1">
      <alignment/>
    </xf>
    <xf numFmtId="0" fontId="27" fillId="0" borderId="27" xfId="0" applyFont="1" applyBorder="1" applyAlignment="1">
      <alignment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31" fillId="0" borderId="26" xfId="0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2" fillId="0" borderId="21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3" fillId="0" borderId="21" xfId="0" applyFont="1" applyBorder="1" applyAlignment="1">
      <alignment/>
    </xf>
    <xf numFmtId="0" fontId="23" fillId="0" borderId="0" xfId="0" applyFont="1" applyFill="1" applyBorder="1" applyAlignment="1">
      <alignment vertical="center"/>
    </xf>
    <xf numFmtId="0" fontId="33" fillId="0" borderId="23" xfId="0" applyFont="1" applyBorder="1" applyAlignment="1">
      <alignment/>
    </xf>
    <xf numFmtId="0" fontId="23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30" fillId="0" borderId="0" xfId="0" applyFont="1" applyBorder="1" applyAlignment="1">
      <alignment horizontal="left"/>
    </xf>
    <xf numFmtId="0" fontId="30" fillId="0" borderId="24" xfId="0" applyFont="1" applyFill="1" applyBorder="1" applyAlignment="1">
      <alignment horizontal="left" vertical="center"/>
    </xf>
    <xf numFmtId="1" fontId="20" fillId="0" borderId="0" xfId="0" applyNumberFormat="1" applyFont="1" applyAlignment="1">
      <alignment vertical="center" wrapText="1"/>
    </xf>
    <xf numFmtId="0" fontId="34" fillId="0" borderId="29" xfId="0" applyFont="1" applyBorder="1" applyAlignment="1">
      <alignment vertical="center"/>
    </xf>
    <xf numFmtId="0" fontId="35" fillId="0" borderId="30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vertical="center"/>
    </xf>
    <xf numFmtId="0" fontId="37" fillId="0" borderId="3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6" fillId="0" borderId="18" xfId="0" applyFont="1" applyFill="1" applyBorder="1" applyAlignment="1">
      <alignment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8" xfId="0" applyNumberFormat="1" applyFont="1" applyFill="1" applyBorder="1" applyAlignment="1">
      <alignment/>
    </xf>
    <xf numFmtId="0" fontId="36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K45" sqref="K45"/>
    </sheetView>
  </sheetViews>
  <sheetFormatPr defaultColWidth="9.140625" defaultRowHeight="12.75"/>
  <cols>
    <col min="1" max="1" width="6.421875" style="0" customWidth="1"/>
    <col min="2" max="2" width="7.7109375" style="0" customWidth="1"/>
    <col min="3" max="3" width="20.7109375" style="0" customWidth="1"/>
    <col min="4" max="4" width="7.7109375" style="0" customWidth="1"/>
    <col min="5" max="5" width="11.57421875" style="0" customWidth="1"/>
    <col min="6" max="6" width="28.00390625" style="0" customWidth="1"/>
    <col min="7" max="7" width="7.8515625" style="0" customWidth="1"/>
    <col min="8" max="8" width="11.7109375" style="0" customWidth="1"/>
    <col min="9" max="9" width="7.421875" style="0" customWidth="1"/>
  </cols>
  <sheetData>
    <row r="1" spans="1:9" ht="36" customHeight="1" thickBot="1">
      <c r="A1" s="83" t="s">
        <v>46</v>
      </c>
      <c r="B1" s="84" t="s">
        <v>18</v>
      </c>
      <c r="C1" s="84" t="s">
        <v>44</v>
      </c>
      <c r="D1" s="85" t="s">
        <v>1</v>
      </c>
      <c r="E1" s="86" t="s">
        <v>5</v>
      </c>
      <c r="F1" s="86" t="s">
        <v>47</v>
      </c>
      <c r="G1" s="85" t="s">
        <v>0</v>
      </c>
      <c r="H1" s="85" t="s">
        <v>45</v>
      </c>
      <c r="I1" s="85" t="s">
        <v>41</v>
      </c>
    </row>
    <row r="2" spans="1:9" ht="16.5" thickBot="1">
      <c r="A2" s="87">
        <v>59</v>
      </c>
      <c r="B2" s="88">
        <v>1</v>
      </c>
      <c r="C2" s="89" t="s">
        <v>48</v>
      </c>
      <c r="D2" s="89" t="s">
        <v>49</v>
      </c>
      <c r="E2" s="89" t="s">
        <v>50</v>
      </c>
      <c r="F2" s="89" t="s">
        <v>51</v>
      </c>
      <c r="G2" s="90">
        <v>2013</v>
      </c>
      <c r="H2" s="89" t="s">
        <v>52</v>
      </c>
      <c r="I2" s="89">
        <v>46</v>
      </c>
    </row>
    <row r="3" spans="1:9" ht="15.75">
      <c r="A3" s="89">
        <v>8</v>
      </c>
      <c r="B3" s="88">
        <v>2</v>
      </c>
      <c r="C3" s="89" t="s">
        <v>48</v>
      </c>
      <c r="D3" s="89" t="s">
        <v>49</v>
      </c>
      <c r="E3" s="89" t="s">
        <v>50</v>
      </c>
      <c r="F3" s="89" t="s">
        <v>53</v>
      </c>
      <c r="G3" s="90">
        <v>2013</v>
      </c>
      <c r="H3" s="89" t="s">
        <v>52</v>
      </c>
      <c r="I3" s="89">
        <v>46</v>
      </c>
    </row>
    <row r="4" spans="1:10" ht="15.75">
      <c r="A4" s="89">
        <v>121</v>
      </c>
      <c r="B4" s="88">
        <v>3</v>
      </c>
      <c r="C4" s="89" t="s">
        <v>48</v>
      </c>
      <c r="D4" s="89" t="s">
        <v>49</v>
      </c>
      <c r="E4" s="91" t="s">
        <v>50</v>
      </c>
      <c r="F4" s="89" t="s">
        <v>54</v>
      </c>
      <c r="G4" s="90">
        <v>2013</v>
      </c>
      <c r="H4" s="89" t="s">
        <v>52</v>
      </c>
      <c r="I4" s="89">
        <v>46</v>
      </c>
      <c r="J4" s="92"/>
    </row>
    <row r="5" spans="1:10" ht="15.75">
      <c r="A5" s="89">
        <v>122</v>
      </c>
      <c r="B5" s="88">
        <v>4</v>
      </c>
      <c r="C5" s="89" t="s">
        <v>55</v>
      </c>
      <c r="D5" s="89" t="s">
        <v>49</v>
      </c>
      <c r="E5" s="93" t="s">
        <v>50</v>
      </c>
      <c r="F5" s="89" t="s">
        <v>56</v>
      </c>
      <c r="G5" s="94">
        <v>2013</v>
      </c>
      <c r="H5" s="93" t="s">
        <v>52</v>
      </c>
      <c r="I5" s="89">
        <v>44</v>
      </c>
      <c r="J5" s="92"/>
    </row>
    <row r="6" spans="1:9" ht="15.75">
      <c r="A6" s="89">
        <v>77</v>
      </c>
      <c r="B6" s="88">
        <v>5</v>
      </c>
      <c r="C6" s="89" t="s">
        <v>57</v>
      </c>
      <c r="D6" s="89" t="s">
        <v>49</v>
      </c>
      <c r="E6" s="89" t="s">
        <v>50</v>
      </c>
      <c r="F6" s="89" t="s">
        <v>58</v>
      </c>
      <c r="G6" s="90">
        <v>2013</v>
      </c>
      <c r="H6" s="89" t="s">
        <v>52</v>
      </c>
      <c r="I6" s="89">
        <v>44</v>
      </c>
    </row>
    <row r="7" spans="1:9" ht="15.75">
      <c r="A7" s="89">
        <v>32</v>
      </c>
      <c r="B7" s="88">
        <v>6</v>
      </c>
      <c r="C7" s="89" t="s">
        <v>59</v>
      </c>
      <c r="D7" s="89" t="s">
        <v>49</v>
      </c>
      <c r="E7" s="93" t="s">
        <v>60</v>
      </c>
      <c r="F7" s="89" t="s">
        <v>61</v>
      </c>
      <c r="G7" s="94">
        <v>2013</v>
      </c>
      <c r="H7" s="93" t="s">
        <v>52</v>
      </c>
      <c r="I7" s="89">
        <v>50</v>
      </c>
    </row>
    <row r="8" spans="1:9" ht="15.75">
      <c r="A8" s="89">
        <v>60</v>
      </c>
      <c r="B8" s="88">
        <v>7</v>
      </c>
      <c r="C8" s="89" t="s">
        <v>62</v>
      </c>
      <c r="D8" s="89" t="s">
        <v>49</v>
      </c>
      <c r="E8" s="89" t="s">
        <v>63</v>
      </c>
      <c r="F8" s="89" t="s">
        <v>51</v>
      </c>
      <c r="G8" s="90">
        <v>2013</v>
      </c>
      <c r="H8" s="89" t="s">
        <v>52</v>
      </c>
      <c r="I8" s="89">
        <v>48</v>
      </c>
    </row>
    <row r="9" spans="1:9" ht="15.75">
      <c r="A9" s="89">
        <v>139</v>
      </c>
      <c r="B9" s="88">
        <v>8</v>
      </c>
      <c r="C9" s="89" t="s">
        <v>64</v>
      </c>
      <c r="D9" s="89" t="s">
        <v>49</v>
      </c>
      <c r="E9" s="93" t="s">
        <v>63</v>
      </c>
      <c r="F9" s="89" t="s">
        <v>65</v>
      </c>
      <c r="G9" s="94">
        <v>2013</v>
      </c>
      <c r="H9" s="93" t="s">
        <v>52</v>
      </c>
      <c r="I9" s="89">
        <v>48</v>
      </c>
    </row>
    <row r="10" spans="1:9" ht="15.75">
      <c r="A10" s="89">
        <v>33</v>
      </c>
      <c r="B10" s="88">
        <v>9</v>
      </c>
      <c r="C10" s="89" t="s">
        <v>66</v>
      </c>
      <c r="D10" s="89" t="s">
        <v>67</v>
      </c>
      <c r="E10" s="91" t="s">
        <v>68</v>
      </c>
      <c r="F10" s="89" t="s">
        <v>69</v>
      </c>
      <c r="G10" s="90">
        <v>2011</v>
      </c>
      <c r="H10" s="89" t="s">
        <v>52</v>
      </c>
      <c r="I10" s="89">
        <v>52</v>
      </c>
    </row>
    <row r="11" spans="1:9" ht="15.75">
      <c r="A11" s="89">
        <v>34</v>
      </c>
      <c r="B11" s="88">
        <v>10</v>
      </c>
      <c r="C11" s="89" t="s">
        <v>70</v>
      </c>
      <c r="D11" s="89" t="s">
        <v>71</v>
      </c>
      <c r="E11" s="93" t="s">
        <v>68</v>
      </c>
      <c r="F11" s="89" t="s">
        <v>69</v>
      </c>
      <c r="G11" s="94">
        <v>2013</v>
      </c>
      <c r="H11" s="93" t="s">
        <v>52</v>
      </c>
      <c r="I11" s="89">
        <v>50</v>
      </c>
    </row>
    <row r="12" spans="1:9" ht="15.75">
      <c r="A12" s="89">
        <v>35</v>
      </c>
      <c r="B12" s="88">
        <v>11</v>
      </c>
      <c r="C12" s="89" t="s">
        <v>70</v>
      </c>
      <c r="D12" s="89" t="s">
        <v>71</v>
      </c>
      <c r="E12" s="89" t="s">
        <v>68</v>
      </c>
      <c r="F12" s="89" t="s">
        <v>69</v>
      </c>
      <c r="G12" s="90">
        <v>2012</v>
      </c>
      <c r="H12" s="89" t="s">
        <v>52</v>
      </c>
      <c r="I12" s="89">
        <v>50</v>
      </c>
    </row>
    <row r="13" spans="1:9" ht="15.75">
      <c r="A13" s="89">
        <v>61</v>
      </c>
      <c r="B13" s="88">
        <v>12</v>
      </c>
      <c r="C13" s="89" t="s">
        <v>70</v>
      </c>
      <c r="D13" s="89" t="s">
        <v>71</v>
      </c>
      <c r="E13" s="93" t="s">
        <v>68</v>
      </c>
      <c r="F13" s="89" t="s">
        <v>72</v>
      </c>
      <c r="G13" s="94">
        <v>2012</v>
      </c>
      <c r="H13" s="93" t="s">
        <v>52</v>
      </c>
      <c r="I13" s="89">
        <v>51</v>
      </c>
    </row>
    <row r="14" spans="1:9" ht="15.75">
      <c r="A14" s="89">
        <v>9</v>
      </c>
      <c r="B14" s="88">
        <v>13</v>
      </c>
      <c r="C14" s="89" t="s">
        <v>70</v>
      </c>
      <c r="D14" s="89" t="s">
        <v>71</v>
      </c>
      <c r="E14" s="89" t="s">
        <v>68</v>
      </c>
      <c r="F14" s="89" t="s">
        <v>53</v>
      </c>
      <c r="G14" s="90">
        <v>2013</v>
      </c>
      <c r="H14" s="89" t="s">
        <v>52</v>
      </c>
      <c r="I14" s="89">
        <v>49</v>
      </c>
    </row>
    <row r="15" spans="1:9" ht="15.75">
      <c r="A15" s="89">
        <v>62</v>
      </c>
      <c r="B15" s="88">
        <v>14</v>
      </c>
      <c r="C15" s="89" t="s">
        <v>73</v>
      </c>
      <c r="D15" s="89" t="s">
        <v>71</v>
      </c>
      <c r="E15" s="93" t="s">
        <v>74</v>
      </c>
      <c r="F15" s="89" t="s">
        <v>72</v>
      </c>
      <c r="G15" s="94">
        <v>2009</v>
      </c>
      <c r="H15" s="93" t="s">
        <v>75</v>
      </c>
      <c r="I15" s="89">
        <v>52</v>
      </c>
    </row>
    <row r="16" spans="1:9" ht="15.75">
      <c r="A16" s="89">
        <v>78</v>
      </c>
      <c r="B16" s="88">
        <v>15</v>
      </c>
      <c r="C16" s="89" t="s">
        <v>73</v>
      </c>
      <c r="D16" s="89" t="s">
        <v>71</v>
      </c>
      <c r="E16" s="89" t="s">
        <v>74</v>
      </c>
      <c r="F16" s="89" t="s">
        <v>76</v>
      </c>
      <c r="G16" s="90">
        <v>2013</v>
      </c>
      <c r="H16" s="89" t="s">
        <v>52</v>
      </c>
      <c r="I16" s="89">
        <v>52</v>
      </c>
    </row>
    <row r="17" spans="1:9" ht="15.75">
      <c r="A17" s="89">
        <v>87</v>
      </c>
      <c r="B17" s="88">
        <v>16</v>
      </c>
      <c r="C17" s="89" t="s">
        <v>77</v>
      </c>
      <c r="D17" s="89" t="s">
        <v>49</v>
      </c>
      <c r="E17" s="93" t="s">
        <v>78</v>
      </c>
      <c r="F17" s="89" t="s">
        <v>79</v>
      </c>
      <c r="G17" s="94">
        <v>2013</v>
      </c>
      <c r="H17" s="93" t="s">
        <v>52</v>
      </c>
      <c r="I17" s="89">
        <v>50</v>
      </c>
    </row>
    <row r="18" spans="1:9" ht="15.75">
      <c r="A18" s="89">
        <v>63</v>
      </c>
      <c r="B18" s="88">
        <v>17</v>
      </c>
      <c r="C18" s="89" t="s">
        <v>80</v>
      </c>
      <c r="D18" s="89" t="s">
        <v>49</v>
      </c>
      <c r="E18" s="89" t="s">
        <v>81</v>
      </c>
      <c r="F18" s="89" t="s">
        <v>72</v>
      </c>
      <c r="G18" s="90">
        <v>2013</v>
      </c>
      <c r="H18" s="89" t="s">
        <v>52</v>
      </c>
      <c r="I18" s="89">
        <v>48</v>
      </c>
    </row>
    <row r="19" spans="1:9" ht="15.75">
      <c r="A19" s="89">
        <v>64</v>
      </c>
      <c r="B19" s="88">
        <v>18</v>
      </c>
      <c r="C19" s="89" t="s">
        <v>82</v>
      </c>
      <c r="D19" s="89" t="s">
        <v>49</v>
      </c>
      <c r="E19" s="93" t="s">
        <v>81</v>
      </c>
      <c r="F19" s="89" t="s">
        <v>72</v>
      </c>
      <c r="G19" s="94">
        <v>2013</v>
      </c>
      <c r="H19" s="93" t="s">
        <v>52</v>
      </c>
      <c r="I19" s="89">
        <v>50</v>
      </c>
    </row>
    <row r="20" spans="1:9" ht="15.75">
      <c r="A20" s="89">
        <v>10</v>
      </c>
      <c r="B20" s="88">
        <v>19</v>
      </c>
      <c r="C20" s="89" t="s">
        <v>83</v>
      </c>
      <c r="D20" s="89" t="s">
        <v>49</v>
      </c>
      <c r="E20" s="89" t="s">
        <v>50</v>
      </c>
      <c r="F20" s="89" t="s">
        <v>53</v>
      </c>
      <c r="G20" s="90">
        <v>2013</v>
      </c>
      <c r="H20" s="89" t="s">
        <v>52</v>
      </c>
      <c r="I20" s="89">
        <v>47</v>
      </c>
    </row>
    <row r="21" spans="1:9" ht="15.75">
      <c r="A21" s="89">
        <v>103</v>
      </c>
      <c r="B21" s="88">
        <v>20</v>
      </c>
      <c r="C21" s="89" t="s">
        <v>83</v>
      </c>
      <c r="D21" s="89" t="s">
        <v>49</v>
      </c>
      <c r="E21" s="89" t="s">
        <v>50</v>
      </c>
      <c r="F21" s="89" t="s">
        <v>84</v>
      </c>
      <c r="G21" s="94">
        <v>2013</v>
      </c>
      <c r="H21" s="93" t="s">
        <v>52</v>
      </c>
      <c r="I21" s="89">
        <v>46</v>
      </c>
    </row>
    <row r="22" spans="1:9" ht="15.75">
      <c r="A22" s="89">
        <v>88</v>
      </c>
      <c r="B22" s="88">
        <v>21</v>
      </c>
      <c r="C22" s="89" t="s">
        <v>85</v>
      </c>
      <c r="D22" s="89" t="s">
        <v>49</v>
      </c>
      <c r="E22" s="89" t="s">
        <v>86</v>
      </c>
      <c r="F22" s="89" t="s">
        <v>79</v>
      </c>
      <c r="G22" s="90">
        <v>2013</v>
      </c>
      <c r="H22" s="89" t="s">
        <v>52</v>
      </c>
      <c r="I22" s="89">
        <v>50</v>
      </c>
    </row>
    <row r="23" spans="1:9" ht="15.75">
      <c r="A23" s="89">
        <v>123</v>
      </c>
      <c r="B23" s="88">
        <v>22</v>
      </c>
      <c r="C23" s="89" t="s">
        <v>87</v>
      </c>
      <c r="D23" s="89" t="s">
        <v>49</v>
      </c>
      <c r="E23" s="89" t="s">
        <v>86</v>
      </c>
      <c r="F23" s="89" t="s">
        <v>88</v>
      </c>
      <c r="G23" s="90">
        <v>2013</v>
      </c>
      <c r="H23" s="89" t="s">
        <v>52</v>
      </c>
      <c r="I23" s="89">
        <v>48</v>
      </c>
    </row>
    <row r="24" spans="1:9" ht="15.75">
      <c r="A24" s="89">
        <v>65</v>
      </c>
      <c r="B24" s="88">
        <v>23</v>
      </c>
      <c r="C24" s="89" t="s">
        <v>89</v>
      </c>
      <c r="D24" s="89" t="s">
        <v>49</v>
      </c>
      <c r="E24" s="89" t="s">
        <v>50</v>
      </c>
      <c r="F24" s="89" t="s">
        <v>90</v>
      </c>
      <c r="G24" s="90">
        <v>2013</v>
      </c>
      <c r="H24" s="89" t="s">
        <v>52</v>
      </c>
      <c r="I24" s="89">
        <v>47</v>
      </c>
    </row>
    <row r="25" spans="1:9" ht="15.75">
      <c r="A25" s="89">
        <v>11</v>
      </c>
      <c r="B25" s="88">
        <v>24</v>
      </c>
      <c r="C25" s="89" t="s">
        <v>89</v>
      </c>
      <c r="D25" s="89" t="s">
        <v>49</v>
      </c>
      <c r="E25" s="89" t="s">
        <v>50</v>
      </c>
      <c r="F25" s="89" t="s">
        <v>91</v>
      </c>
      <c r="G25" s="94">
        <v>2013</v>
      </c>
      <c r="H25" s="93" t="s">
        <v>52</v>
      </c>
      <c r="I25" s="89">
        <v>47</v>
      </c>
    </row>
    <row r="26" spans="1:9" ht="15.75">
      <c r="A26" s="89">
        <v>66</v>
      </c>
      <c r="B26" s="88">
        <v>25</v>
      </c>
      <c r="C26" s="89" t="s">
        <v>89</v>
      </c>
      <c r="D26" s="89" t="s">
        <v>49</v>
      </c>
      <c r="E26" s="89" t="s">
        <v>50</v>
      </c>
      <c r="F26" s="89" t="s">
        <v>92</v>
      </c>
      <c r="G26" s="90">
        <v>2013</v>
      </c>
      <c r="H26" s="89" t="s">
        <v>52</v>
      </c>
      <c r="I26" s="89">
        <v>47</v>
      </c>
    </row>
    <row r="27" spans="1:9" ht="15.75">
      <c r="A27" s="89">
        <v>89</v>
      </c>
      <c r="B27" s="88">
        <v>26</v>
      </c>
      <c r="C27" s="89" t="s">
        <v>93</v>
      </c>
      <c r="D27" s="89" t="s">
        <v>49</v>
      </c>
      <c r="E27" s="89" t="s">
        <v>94</v>
      </c>
      <c r="F27" s="89" t="s">
        <v>95</v>
      </c>
      <c r="G27" s="90">
        <v>2011</v>
      </c>
      <c r="H27" s="89" t="s">
        <v>96</v>
      </c>
      <c r="I27" s="89">
        <v>51</v>
      </c>
    </row>
    <row r="28" spans="1:9" ht="15.75">
      <c r="A28" s="89">
        <v>36</v>
      </c>
      <c r="B28" s="88">
        <v>27</v>
      </c>
      <c r="C28" s="89" t="s">
        <v>93</v>
      </c>
      <c r="D28" s="89" t="s">
        <v>49</v>
      </c>
      <c r="E28" s="89" t="s">
        <v>94</v>
      </c>
      <c r="F28" s="89" t="s">
        <v>97</v>
      </c>
      <c r="G28" s="90">
        <v>2011</v>
      </c>
      <c r="H28" s="89" t="s">
        <v>96</v>
      </c>
      <c r="I28" s="89">
        <v>51</v>
      </c>
    </row>
    <row r="29" spans="1:9" ht="15.75">
      <c r="A29" s="89">
        <v>104</v>
      </c>
      <c r="B29" s="88">
        <v>28</v>
      </c>
      <c r="C29" s="89" t="s">
        <v>98</v>
      </c>
      <c r="D29" s="89" t="s">
        <v>49</v>
      </c>
      <c r="E29" s="89" t="s">
        <v>99</v>
      </c>
      <c r="F29" s="89" t="s">
        <v>100</v>
      </c>
      <c r="G29" s="94">
        <v>2013</v>
      </c>
      <c r="H29" s="93" t="s">
        <v>52</v>
      </c>
      <c r="I29" s="89">
        <v>46</v>
      </c>
    </row>
    <row r="30" spans="1:9" ht="15.75">
      <c r="A30" s="89">
        <v>67</v>
      </c>
      <c r="B30" s="88">
        <v>29</v>
      </c>
      <c r="C30" s="89" t="s">
        <v>98</v>
      </c>
      <c r="D30" s="89" t="s">
        <v>49</v>
      </c>
      <c r="E30" s="89" t="s">
        <v>101</v>
      </c>
      <c r="F30" s="89" t="s">
        <v>102</v>
      </c>
      <c r="G30" s="90">
        <v>2013</v>
      </c>
      <c r="H30" s="89" t="s">
        <v>52</v>
      </c>
      <c r="I30" s="89">
        <v>46</v>
      </c>
    </row>
    <row r="31" spans="1:9" ht="15.75">
      <c r="A31" s="89">
        <v>24</v>
      </c>
      <c r="B31" s="88">
        <v>30</v>
      </c>
      <c r="C31" s="89" t="s">
        <v>98</v>
      </c>
      <c r="D31" s="89" t="s">
        <v>49</v>
      </c>
      <c r="E31" s="89" t="s">
        <v>101</v>
      </c>
      <c r="F31" s="89" t="s">
        <v>103</v>
      </c>
      <c r="G31" s="90">
        <v>2013</v>
      </c>
      <c r="H31" s="89" t="s">
        <v>52</v>
      </c>
      <c r="I31" s="89">
        <v>46</v>
      </c>
    </row>
    <row r="32" spans="1:9" ht="15.75">
      <c r="A32" s="89">
        <v>37</v>
      </c>
      <c r="B32" s="88">
        <v>31</v>
      </c>
      <c r="C32" s="89" t="s">
        <v>98</v>
      </c>
      <c r="D32" s="89" t="s">
        <v>49</v>
      </c>
      <c r="E32" s="89" t="s">
        <v>101</v>
      </c>
      <c r="F32" s="89" t="s">
        <v>104</v>
      </c>
      <c r="G32" s="90">
        <v>2013</v>
      </c>
      <c r="H32" s="89" t="s">
        <v>52</v>
      </c>
      <c r="I32" s="89">
        <v>45</v>
      </c>
    </row>
    <row r="33" spans="1:9" ht="15.75">
      <c r="A33" s="89">
        <v>124</v>
      </c>
      <c r="B33" s="88">
        <v>32</v>
      </c>
      <c r="C33" s="89" t="s">
        <v>98</v>
      </c>
      <c r="D33" s="89" t="s">
        <v>49</v>
      </c>
      <c r="E33" s="89" t="s">
        <v>101</v>
      </c>
      <c r="F33" s="89" t="s">
        <v>105</v>
      </c>
      <c r="G33" s="94">
        <v>2013</v>
      </c>
      <c r="H33" s="93" t="s">
        <v>52</v>
      </c>
      <c r="I33" s="89">
        <v>49</v>
      </c>
    </row>
    <row r="34" spans="1:9" ht="15.75">
      <c r="A34" s="89">
        <v>38</v>
      </c>
      <c r="B34" s="88">
        <v>33</v>
      </c>
      <c r="C34" s="89" t="s">
        <v>106</v>
      </c>
      <c r="D34" s="89" t="s">
        <v>49</v>
      </c>
      <c r="E34" s="89" t="s">
        <v>63</v>
      </c>
      <c r="F34" s="89" t="s">
        <v>69</v>
      </c>
      <c r="G34" s="90">
        <v>2013</v>
      </c>
      <c r="H34" s="89" t="s">
        <v>52</v>
      </c>
      <c r="I34" s="89">
        <v>50.5</v>
      </c>
    </row>
    <row r="35" spans="1:9" ht="15.75">
      <c r="A35" s="89">
        <v>68</v>
      </c>
      <c r="B35" s="88">
        <v>34</v>
      </c>
      <c r="C35" s="89" t="s">
        <v>107</v>
      </c>
      <c r="D35" s="89" t="s">
        <v>49</v>
      </c>
      <c r="E35" s="93" t="s">
        <v>108</v>
      </c>
      <c r="F35" s="89" t="s">
        <v>72</v>
      </c>
      <c r="G35" s="94">
        <v>2013</v>
      </c>
      <c r="H35" s="93" t="s">
        <v>52</v>
      </c>
      <c r="I35" s="89">
        <v>50</v>
      </c>
    </row>
    <row r="36" spans="1:9" ht="15.75">
      <c r="A36" s="89">
        <v>39</v>
      </c>
      <c r="B36" s="88">
        <v>35</v>
      </c>
      <c r="C36" s="89" t="s">
        <v>109</v>
      </c>
      <c r="D36" s="89" t="s">
        <v>49</v>
      </c>
      <c r="E36" s="93" t="s">
        <v>108</v>
      </c>
      <c r="F36" s="89" t="s">
        <v>69</v>
      </c>
      <c r="G36" s="90">
        <v>2013</v>
      </c>
      <c r="H36" s="89" t="s">
        <v>52</v>
      </c>
      <c r="I36" s="89">
        <v>48</v>
      </c>
    </row>
    <row r="37" spans="1:9" ht="15.75">
      <c r="A37" s="89">
        <v>25</v>
      </c>
      <c r="B37" s="88">
        <v>36</v>
      </c>
      <c r="C37" s="89" t="s">
        <v>110</v>
      </c>
      <c r="D37" s="89" t="s">
        <v>49</v>
      </c>
      <c r="E37" s="93" t="s">
        <v>94</v>
      </c>
      <c r="F37" s="89" t="s">
        <v>111</v>
      </c>
      <c r="G37" s="94">
        <v>2013</v>
      </c>
      <c r="H37" s="93" t="s">
        <v>52</v>
      </c>
      <c r="I37" s="89">
        <v>50</v>
      </c>
    </row>
    <row r="38" spans="1:9" ht="15.75">
      <c r="A38" s="89">
        <v>26</v>
      </c>
      <c r="B38" s="88">
        <v>37</v>
      </c>
      <c r="C38" s="89" t="s">
        <v>112</v>
      </c>
      <c r="D38" s="89" t="s">
        <v>49</v>
      </c>
      <c r="E38" s="93" t="s">
        <v>94</v>
      </c>
      <c r="F38" s="89" t="s">
        <v>113</v>
      </c>
      <c r="G38" s="90">
        <v>2013</v>
      </c>
      <c r="H38" s="89" t="s">
        <v>52</v>
      </c>
      <c r="I38" s="89">
        <v>48</v>
      </c>
    </row>
    <row r="39" spans="1:9" ht="15.75">
      <c r="A39" s="89">
        <v>1</v>
      </c>
      <c r="B39" s="88">
        <v>38</v>
      </c>
      <c r="C39" s="89" t="s">
        <v>114</v>
      </c>
      <c r="D39" s="89" t="s">
        <v>49</v>
      </c>
      <c r="E39" s="93" t="s">
        <v>115</v>
      </c>
      <c r="F39" s="89" t="s">
        <v>116</v>
      </c>
      <c r="G39" s="94">
        <v>2013</v>
      </c>
      <c r="H39" s="93" t="s">
        <v>52</v>
      </c>
      <c r="I39" s="89">
        <v>48</v>
      </c>
    </row>
    <row r="40" spans="1:9" ht="15.75">
      <c r="A40" s="89">
        <v>79</v>
      </c>
      <c r="B40" s="88">
        <v>39</v>
      </c>
      <c r="C40" s="89" t="s">
        <v>117</v>
      </c>
      <c r="D40" s="89" t="s">
        <v>49</v>
      </c>
      <c r="E40" s="93" t="s">
        <v>94</v>
      </c>
      <c r="F40" s="89" t="s">
        <v>118</v>
      </c>
      <c r="G40" s="90">
        <v>2013</v>
      </c>
      <c r="H40" s="89" t="s">
        <v>52</v>
      </c>
      <c r="I40" s="89">
        <v>50</v>
      </c>
    </row>
    <row r="41" spans="1:9" ht="15.75">
      <c r="A41" s="89">
        <v>97</v>
      </c>
      <c r="B41" s="88">
        <v>40</v>
      </c>
      <c r="C41" s="89" t="s">
        <v>117</v>
      </c>
      <c r="D41" s="89" t="s">
        <v>49</v>
      </c>
      <c r="E41" s="95" t="s">
        <v>94</v>
      </c>
      <c r="F41" s="89" t="s">
        <v>119</v>
      </c>
      <c r="G41" s="94">
        <v>2013</v>
      </c>
      <c r="H41" s="93" t="s">
        <v>52</v>
      </c>
      <c r="I41" s="89">
        <v>48</v>
      </c>
    </row>
    <row r="42" spans="1:9" ht="15.75">
      <c r="A42" s="89">
        <v>80</v>
      </c>
      <c r="B42" s="88">
        <v>41</v>
      </c>
      <c r="C42" s="89" t="s">
        <v>117</v>
      </c>
      <c r="D42" s="89" t="s">
        <v>49</v>
      </c>
      <c r="E42" s="93" t="s">
        <v>94</v>
      </c>
      <c r="F42" s="89" t="s">
        <v>120</v>
      </c>
      <c r="G42" s="90">
        <v>2013</v>
      </c>
      <c r="H42" s="89" t="s">
        <v>52</v>
      </c>
      <c r="I42" s="89">
        <v>48</v>
      </c>
    </row>
    <row r="43" spans="1:9" ht="15.75">
      <c r="A43" s="89">
        <v>40</v>
      </c>
      <c r="B43" s="88">
        <v>42</v>
      </c>
      <c r="C43" s="89" t="s">
        <v>117</v>
      </c>
      <c r="D43" s="89" t="s">
        <v>49</v>
      </c>
      <c r="E43" s="93" t="s">
        <v>94</v>
      </c>
      <c r="F43" s="89" t="s">
        <v>121</v>
      </c>
      <c r="G43" s="94">
        <v>2013</v>
      </c>
      <c r="H43" s="93" t="s">
        <v>52</v>
      </c>
      <c r="I43" s="89">
        <v>48</v>
      </c>
    </row>
    <row r="44" spans="1:9" ht="15.75">
      <c r="A44" s="89">
        <v>105</v>
      </c>
      <c r="B44" s="88">
        <v>43</v>
      </c>
      <c r="C44" s="89" t="s">
        <v>117</v>
      </c>
      <c r="D44" s="89" t="s">
        <v>49</v>
      </c>
      <c r="E44" s="93" t="s">
        <v>94</v>
      </c>
      <c r="F44" s="89" t="s">
        <v>122</v>
      </c>
      <c r="G44" s="90">
        <v>2013</v>
      </c>
      <c r="H44" s="89" t="s">
        <v>52</v>
      </c>
      <c r="I44" s="89">
        <v>48</v>
      </c>
    </row>
    <row r="45" spans="1:9" ht="15.75">
      <c r="A45" s="89">
        <v>140</v>
      </c>
      <c r="B45" s="88">
        <v>44</v>
      </c>
      <c r="C45" s="89" t="s">
        <v>117</v>
      </c>
      <c r="D45" s="89" t="s">
        <v>49</v>
      </c>
      <c r="E45" s="93" t="s">
        <v>94</v>
      </c>
      <c r="F45" s="89" t="s">
        <v>123</v>
      </c>
      <c r="G45" s="94">
        <v>2013</v>
      </c>
      <c r="H45" s="93" t="s">
        <v>52</v>
      </c>
      <c r="I45" s="89">
        <v>30</v>
      </c>
    </row>
    <row r="46" spans="1:9" ht="15.75">
      <c r="A46" s="89">
        <v>41</v>
      </c>
      <c r="B46" s="88">
        <v>45</v>
      </c>
      <c r="C46" s="89" t="s">
        <v>124</v>
      </c>
      <c r="D46" s="89" t="s">
        <v>49</v>
      </c>
      <c r="E46" s="93" t="s">
        <v>125</v>
      </c>
      <c r="F46" s="89" t="s">
        <v>126</v>
      </c>
      <c r="G46" s="90">
        <v>2013</v>
      </c>
      <c r="H46" s="89" t="s">
        <v>52</v>
      </c>
      <c r="I46" s="89">
        <v>45</v>
      </c>
    </row>
    <row r="47" spans="1:9" ht="15.75">
      <c r="A47" s="89">
        <v>106</v>
      </c>
      <c r="B47" s="88">
        <v>46</v>
      </c>
      <c r="C47" s="89" t="s">
        <v>127</v>
      </c>
      <c r="D47" s="89" t="s">
        <v>49</v>
      </c>
      <c r="E47" s="93" t="s">
        <v>125</v>
      </c>
      <c r="F47" s="89" t="s">
        <v>128</v>
      </c>
      <c r="G47" s="94">
        <v>2013</v>
      </c>
      <c r="H47" s="93" t="s">
        <v>52</v>
      </c>
      <c r="I47" s="89">
        <v>50</v>
      </c>
    </row>
    <row r="48" spans="1:9" ht="15.75">
      <c r="A48" s="89">
        <v>69</v>
      </c>
      <c r="B48" s="88">
        <v>47</v>
      </c>
      <c r="C48" s="89" t="s">
        <v>129</v>
      </c>
      <c r="D48" s="89" t="s">
        <v>49</v>
      </c>
      <c r="E48" s="93" t="s">
        <v>130</v>
      </c>
      <c r="F48" s="89" t="s">
        <v>72</v>
      </c>
      <c r="G48" s="90">
        <v>2013</v>
      </c>
      <c r="H48" s="89" t="s">
        <v>52</v>
      </c>
      <c r="I48" s="89">
        <v>51</v>
      </c>
    </row>
    <row r="49" spans="1:9" ht="15.75">
      <c r="A49" s="89">
        <v>12</v>
      </c>
      <c r="B49" s="88">
        <v>48</v>
      </c>
      <c r="C49" s="89" t="s">
        <v>129</v>
      </c>
      <c r="D49" s="89" t="s">
        <v>49</v>
      </c>
      <c r="E49" s="93" t="s">
        <v>130</v>
      </c>
      <c r="F49" s="89" t="s">
        <v>131</v>
      </c>
      <c r="G49" s="94">
        <v>2013</v>
      </c>
      <c r="H49" s="93" t="s">
        <v>52</v>
      </c>
      <c r="I49" s="89">
        <v>51</v>
      </c>
    </row>
    <row r="50" spans="1:9" ht="15.75">
      <c r="A50" s="89">
        <v>125</v>
      </c>
      <c r="B50" s="88">
        <v>49</v>
      </c>
      <c r="C50" s="89" t="s">
        <v>132</v>
      </c>
      <c r="D50" s="89" t="s">
        <v>49</v>
      </c>
      <c r="E50" s="93" t="s">
        <v>133</v>
      </c>
      <c r="F50" s="89" t="s">
        <v>134</v>
      </c>
      <c r="G50" s="90">
        <v>2013</v>
      </c>
      <c r="H50" s="89" t="s">
        <v>52</v>
      </c>
      <c r="I50" s="89">
        <v>47</v>
      </c>
    </row>
    <row r="51" spans="1:9" ht="15.75">
      <c r="A51" s="89">
        <v>42</v>
      </c>
      <c r="B51" s="88">
        <v>50</v>
      </c>
      <c r="C51" s="89" t="s">
        <v>135</v>
      </c>
      <c r="D51" s="89" t="s">
        <v>71</v>
      </c>
      <c r="E51" s="93" t="s">
        <v>136</v>
      </c>
      <c r="F51" s="89" t="s">
        <v>69</v>
      </c>
      <c r="G51" s="94">
        <v>2013</v>
      </c>
      <c r="H51" s="93" t="s">
        <v>52</v>
      </c>
      <c r="I51" s="93">
        <v>50</v>
      </c>
    </row>
    <row r="52" spans="1:9" ht="15.75">
      <c r="A52" s="89">
        <v>28</v>
      </c>
      <c r="B52" s="88">
        <v>51</v>
      </c>
      <c r="C52" s="89" t="s">
        <v>137</v>
      </c>
      <c r="D52" s="89" t="s">
        <v>138</v>
      </c>
      <c r="E52" s="89" t="s">
        <v>139</v>
      </c>
      <c r="F52" s="89" t="s">
        <v>140</v>
      </c>
      <c r="G52" s="90">
        <v>2011</v>
      </c>
      <c r="H52" s="89" t="s">
        <v>52</v>
      </c>
      <c r="I52" s="89">
        <v>40</v>
      </c>
    </row>
    <row r="53" spans="1:9" ht="15.75">
      <c r="A53" s="89">
        <v>2</v>
      </c>
      <c r="B53" s="88">
        <v>52</v>
      </c>
      <c r="C53" s="89" t="s">
        <v>137</v>
      </c>
      <c r="D53" s="89" t="s">
        <v>71</v>
      </c>
      <c r="E53" s="93" t="s">
        <v>139</v>
      </c>
      <c r="F53" s="89" t="s">
        <v>141</v>
      </c>
      <c r="G53" s="94">
        <v>2012</v>
      </c>
      <c r="H53" s="93" t="s">
        <v>52</v>
      </c>
      <c r="I53" s="89">
        <v>44</v>
      </c>
    </row>
    <row r="54" spans="1:9" ht="15.75">
      <c r="A54" s="89">
        <v>98</v>
      </c>
      <c r="B54" s="88">
        <v>53</v>
      </c>
      <c r="C54" s="89" t="s">
        <v>137</v>
      </c>
      <c r="D54" s="89" t="s">
        <v>71</v>
      </c>
      <c r="E54" s="89" t="s">
        <v>139</v>
      </c>
      <c r="F54" s="89" t="s">
        <v>142</v>
      </c>
      <c r="G54" s="90">
        <v>2013</v>
      </c>
      <c r="H54" s="89" t="s">
        <v>52</v>
      </c>
      <c r="I54" s="89">
        <v>52</v>
      </c>
    </row>
    <row r="55" spans="1:9" ht="15.75">
      <c r="A55" s="89">
        <v>70</v>
      </c>
      <c r="B55" s="88">
        <v>54</v>
      </c>
      <c r="C55" s="89" t="s">
        <v>143</v>
      </c>
      <c r="D55" s="89" t="s">
        <v>71</v>
      </c>
      <c r="E55" s="89" t="s">
        <v>139</v>
      </c>
      <c r="F55" s="89" t="s">
        <v>51</v>
      </c>
      <c r="G55" s="94">
        <v>2012</v>
      </c>
      <c r="H55" s="89" t="s">
        <v>52</v>
      </c>
      <c r="I55" s="89">
        <v>40</v>
      </c>
    </row>
    <row r="56" spans="1:9" ht="15.75">
      <c r="A56" s="89">
        <v>3</v>
      </c>
      <c r="B56" s="88">
        <v>55</v>
      </c>
      <c r="C56" s="89" t="s">
        <v>143</v>
      </c>
      <c r="D56" s="89" t="s">
        <v>71</v>
      </c>
      <c r="E56" s="89" t="s">
        <v>139</v>
      </c>
      <c r="F56" s="89" t="s">
        <v>141</v>
      </c>
      <c r="G56" s="90">
        <v>2011</v>
      </c>
      <c r="H56" s="89" t="s">
        <v>52</v>
      </c>
      <c r="I56" s="89">
        <v>44</v>
      </c>
    </row>
    <row r="57" spans="1:9" ht="15.75">
      <c r="A57" s="89">
        <v>29</v>
      </c>
      <c r="B57" s="88">
        <v>56</v>
      </c>
      <c r="C57" s="89" t="s">
        <v>143</v>
      </c>
      <c r="D57" s="89" t="s">
        <v>71</v>
      </c>
      <c r="E57" s="93" t="s">
        <v>139</v>
      </c>
      <c r="F57" s="89" t="s">
        <v>140</v>
      </c>
      <c r="G57" s="94">
        <v>2012</v>
      </c>
      <c r="H57" s="93" t="s">
        <v>52</v>
      </c>
      <c r="I57" s="89">
        <v>40</v>
      </c>
    </row>
    <row r="58" spans="1:9" ht="15.75">
      <c r="A58" s="89">
        <v>43</v>
      </c>
      <c r="B58" s="88">
        <v>57</v>
      </c>
      <c r="C58" s="89" t="s">
        <v>144</v>
      </c>
      <c r="D58" s="89" t="s">
        <v>71</v>
      </c>
      <c r="E58" s="93" t="s">
        <v>139</v>
      </c>
      <c r="F58" s="89" t="s">
        <v>145</v>
      </c>
      <c r="G58" s="90">
        <v>2012</v>
      </c>
      <c r="H58" s="89" t="s">
        <v>52</v>
      </c>
      <c r="I58" s="89">
        <v>40</v>
      </c>
    </row>
    <row r="59" spans="1:9" ht="15.75">
      <c r="A59" s="89">
        <v>107</v>
      </c>
      <c r="B59" s="88">
        <v>58</v>
      </c>
      <c r="C59" s="89" t="s">
        <v>144</v>
      </c>
      <c r="D59" s="89" t="s">
        <v>71</v>
      </c>
      <c r="E59" s="93" t="s">
        <v>139</v>
      </c>
      <c r="F59" s="89" t="s">
        <v>146</v>
      </c>
      <c r="G59" s="94">
        <v>2012</v>
      </c>
      <c r="H59" s="93" t="s">
        <v>52</v>
      </c>
      <c r="I59" s="89">
        <v>40</v>
      </c>
    </row>
    <row r="60" spans="1:9" ht="15.75">
      <c r="A60" s="89">
        <v>4</v>
      </c>
      <c r="B60" s="88">
        <v>59</v>
      </c>
      <c r="C60" s="89" t="s">
        <v>144</v>
      </c>
      <c r="D60" s="89" t="s">
        <v>71</v>
      </c>
      <c r="E60" s="89" t="s">
        <v>139</v>
      </c>
      <c r="F60" s="89" t="s">
        <v>147</v>
      </c>
      <c r="G60" s="90">
        <v>2012</v>
      </c>
      <c r="H60" s="89" t="s">
        <v>52</v>
      </c>
      <c r="I60" s="89">
        <v>40</v>
      </c>
    </row>
    <row r="61" spans="1:9" ht="15.75">
      <c r="A61" s="89">
        <v>108</v>
      </c>
      <c r="B61" s="88">
        <v>60</v>
      </c>
      <c r="C61" s="89" t="s">
        <v>144</v>
      </c>
      <c r="D61" s="89" t="s">
        <v>71</v>
      </c>
      <c r="E61" s="95" t="s">
        <v>139</v>
      </c>
      <c r="F61" s="89" t="s">
        <v>148</v>
      </c>
      <c r="G61" s="94">
        <v>2012</v>
      </c>
      <c r="H61" s="93" t="s">
        <v>52</v>
      </c>
      <c r="I61" s="89">
        <v>52</v>
      </c>
    </row>
    <row r="62" spans="1:9" ht="15.75">
      <c r="A62" s="89">
        <v>99</v>
      </c>
      <c r="B62" s="88">
        <v>61</v>
      </c>
      <c r="C62" s="89" t="s">
        <v>144</v>
      </c>
      <c r="D62" s="89" t="s">
        <v>71</v>
      </c>
      <c r="E62" s="93" t="s">
        <v>139</v>
      </c>
      <c r="F62" s="89" t="s">
        <v>119</v>
      </c>
      <c r="G62" s="90">
        <v>2013</v>
      </c>
      <c r="H62" s="89" t="s">
        <v>52</v>
      </c>
      <c r="I62" s="89">
        <v>52</v>
      </c>
    </row>
    <row r="63" spans="1:9" ht="15.75">
      <c r="A63" s="89">
        <v>81</v>
      </c>
      <c r="B63" s="88">
        <v>62</v>
      </c>
      <c r="C63" s="89" t="s">
        <v>149</v>
      </c>
      <c r="D63" s="89" t="s">
        <v>49</v>
      </c>
      <c r="E63" s="95" t="s">
        <v>125</v>
      </c>
      <c r="F63" s="89" t="s">
        <v>150</v>
      </c>
      <c r="G63" s="94">
        <v>2014</v>
      </c>
      <c r="H63" s="93" t="s">
        <v>52</v>
      </c>
      <c r="I63" s="89">
        <v>45</v>
      </c>
    </row>
    <row r="64" spans="1:9" ht="15.75">
      <c r="A64" s="89">
        <v>82</v>
      </c>
      <c r="B64" s="88">
        <v>63</v>
      </c>
      <c r="C64" s="89" t="s">
        <v>149</v>
      </c>
      <c r="D64" s="89" t="s">
        <v>49</v>
      </c>
      <c r="E64" s="93" t="s">
        <v>125</v>
      </c>
      <c r="F64" s="89" t="s">
        <v>151</v>
      </c>
      <c r="G64" s="90">
        <v>2014</v>
      </c>
      <c r="H64" s="89" t="s">
        <v>52</v>
      </c>
      <c r="I64" s="89">
        <v>45</v>
      </c>
    </row>
    <row r="65" spans="1:9" ht="15.75">
      <c r="A65" s="89">
        <v>109</v>
      </c>
      <c r="B65" s="88">
        <v>64</v>
      </c>
      <c r="C65" s="89" t="s">
        <v>152</v>
      </c>
      <c r="D65" s="89" t="s">
        <v>49</v>
      </c>
      <c r="E65" s="89" t="s">
        <v>133</v>
      </c>
      <c r="F65" s="89" t="s">
        <v>153</v>
      </c>
      <c r="G65" s="94">
        <v>2013</v>
      </c>
      <c r="H65" s="93" t="s">
        <v>52</v>
      </c>
      <c r="I65" s="89">
        <v>47</v>
      </c>
    </row>
    <row r="66" spans="1:9" ht="15.75">
      <c r="A66" s="89">
        <v>141</v>
      </c>
      <c r="B66" s="88">
        <v>65</v>
      </c>
      <c r="C66" s="89" t="s">
        <v>154</v>
      </c>
      <c r="D66" s="89" t="s">
        <v>49</v>
      </c>
      <c r="E66" s="89" t="s">
        <v>50</v>
      </c>
      <c r="F66" s="89" t="s">
        <v>155</v>
      </c>
      <c r="G66" s="90">
        <v>2012</v>
      </c>
      <c r="H66" s="89" t="s">
        <v>52</v>
      </c>
      <c r="I66" s="89">
        <v>50</v>
      </c>
    </row>
    <row r="67" spans="1:9" ht="15.75">
      <c r="A67" s="89">
        <v>126</v>
      </c>
      <c r="B67" s="88">
        <v>66</v>
      </c>
      <c r="C67" s="89" t="s">
        <v>156</v>
      </c>
      <c r="D67" s="89" t="s">
        <v>49</v>
      </c>
      <c r="E67" s="93" t="s">
        <v>50</v>
      </c>
      <c r="F67" s="89" t="s">
        <v>157</v>
      </c>
      <c r="G67" s="94">
        <v>2012</v>
      </c>
      <c r="H67" s="93" t="s">
        <v>52</v>
      </c>
      <c r="I67" s="89">
        <v>48</v>
      </c>
    </row>
    <row r="68" spans="1:9" ht="15.75">
      <c r="A68" s="89">
        <v>44</v>
      </c>
      <c r="B68" s="88">
        <v>67</v>
      </c>
      <c r="C68" s="89" t="s">
        <v>156</v>
      </c>
      <c r="D68" s="89" t="s">
        <v>49</v>
      </c>
      <c r="E68" s="96" t="s">
        <v>50</v>
      </c>
      <c r="F68" s="89" t="s">
        <v>158</v>
      </c>
      <c r="G68" s="90">
        <v>2013</v>
      </c>
      <c r="H68" s="89" t="s">
        <v>52</v>
      </c>
      <c r="I68" s="89">
        <v>42</v>
      </c>
    </row>
    <row r="69" spans="1:9" ht="15.75">
      <c r="A69" s="89">
        <v>83</v>
      </c>
      <c r="B69" s="88">
        <v>68</v>
      </c>
      <c r="C69" s="89" t="s">
        <v>156</v>
      </c>
      <c r="D69" s="89" t="s">
        <v>49</v>
      </c>
      <c r="E69" s="93" t="s">
        <v>50</v>
      </c>
      <c r="F69" s="89" t="s">
        <v>159</v>
      </c>
      <c r="G69" s="94">
        <v>2013</v>
      </c>
      <c r="H69" s="93" t="s">
        <v>52</v>
      </c>
      <c r="I69" s="89">
        <v>42</v>
      </c>
    </row>
    <row r="70" spans="1:9" ht="15.75">
      <c r="A70" s="89">
        <v>13</v>
      </c>
      <c r="B70" s="88">
        <v>69</v>
      </c>
      <c r="C70" s="89" t="s">
        <v>160</v>
      </c>
      <c r="D70" s="89" t="s">
        <v>49</v>
      </c>
      <c r="E70" s="89" t="s">
        <v>161</v>
      </c>
      <c r="F70" s="89" t="s">
        <v>162</v>
      </c>
      <c r="G70" s="90">
        <v>2012</v>
      </c>
      <c r="H70" s="89" t="s">
        <v>52</v>
      </c>
      <c r="I70" s="89">
        <v>49</v>
      </c>
    </row>
    <row r="71" spans="1:9" ht="15.75">
      <c r="A71" s="89">
        <v>14</v>
      </c>
      <c r="B71" s="88">
        <v>70</v>
      </c>
      <c r="C71" s="89" t="s">
        <v>160</v>
      </c>
      <c r="D71" s="89" t="s">
        <v>49</v>
      </c>
      <c r="E71" s="93" t="s">
        <v>161</v>
      </c>
      <c r="F71" s="89" t="s">
        <v>162</v>
      </c>
      <c r="G71" s="94">
        <v>2013</v>
      </c>
      <c r="H71" s="93" t="s">
        <v>52</v>
      </c>
      <c r="I71" s="89">
        <v>49</v>
      </c>
    </row>
    <row r="72" spans="1:9" ht="15.75">
      <c r="A72" s="89">
        <v>90</v>
      </c>
      <c r="B72" s="88">
        <v>71</v>
      </c>
      <c r="C72" s="89" t="s">
        <v>160</v>
      </c>
      <c r="D72" s="89" t="s">
        <v>49</v>
      </c>
      <c r="E72" s="89" t="s">
        <v>161</v>
      </c>
      <c r="F72" s="89" t="s">
        <v>95</v>
      </c>
      <c r="G72" s="90">
        <v>2013</v>
      </c>
      <c r="H72" s="89" t="s">
        <v>52</v>
      </c>
      <c r="I72" s="89">
        <v>49.5</v>
      </c>
    </row>
    <row r="73" spans="1:9" ht="15.75">
      <c r="A73" s="89">
        <v>91</v>
      </c>
      <c r="B73" s="88">
        <v>72</v>
      </c>
      <c r="C73" s="89" t="s">
        <v>163</v>
      </c>
      <c r="D73" s="89" t="s">
        <v>49</v>
      </c>
      <c r="E73" s="93" t="s">
        <v>164</v>
      </c>
      <c r="F73" s="89" t="s">
        <v>165</v>
      </c>
      <c r="G73" s="94">
        <v>2013</v>
      </c>
      <c r="H73" s="93" t="s">
        <v>52</v>
      </c>
      <c r="I73" s="89">
        <v>48</v>
      </c>
    </row>
    <row r="74" spans="1:9" ht="15.75">
      <c r="A74" s="89">
        <v>15</v>
      </c>
      <c r="B74" s="88">
        <v>73</v>
      </c>
      <c r="C74" s="89" t="s">
        <v>166</v>
      </c>
      <c r="D74" s="89" t="s">
        <v>49</v>
      </c>
      <c r="E74" s="89" t="s">
        <v>125</v>
      </c>
      <c r="F74" s="89" t="s">
        <v>53</v>
      </c>
      <c r="G74" s="90">
        <v>2013</v>
      </c>
      <c r="H74" s="89" t="s">
        <v>52</v>
      </c>
      <c r="I74" s="89">
        <v>43</v>
      </c>
    </row>
    <row r="75" spans="1:9" ht="15.75">
      <c r="A75" s="89">
        <v>30</v>
      </c>
      <c r="B75" s="88">
        <v>74</v>
      </c>
      <c r="C75" s="89" t="s">
        <v>166</v>
      </c>
      <c r="D75" s="89" t="s">
        <v>49</v>
      </c>
      <c r="E75" s="93" t="s">
        <v>125</v>
      </c>
      <c r="F75" s="89" t="s">
        <v>167</v>
      </c>
      <c r="G75" s="94">
        <v>2013</v>
      </c>
      <c r="H75" s="93" t="s">
        <v>52</v>
      </c>
      <c r="I75" s="89">
        <v>43</v>
      </c>
    </row>
    <row r="76" spans="1:9" ht="15.75">
      <c r="A76" s="89">
        <v>92</v>
      </c>
      <c r="B76" s="88">
        <v>75</v>
      </c>
      <c r="C76" s="89" t="s">
        <v>168</v>
      </c>
      <c r="D76" s="89" t="s">
        <v>169</v>
      </c>
      <c r="E76" s="95" t="s">
        <v>170</v>
      </c>
      <c r="F76" s="89" t="s">
        <v>79</v>
      </c>
      <c r="G76" s="90">
        <v>2013</v>
      </c>
      <c r="H76" s="89" t="s">
        <v>52</v>
      </c>
      <c r="I76" s="89">
        <v>44</v>
      </c>
    </row>
    <row r="77" spans="1:9" ht="15.75">
      <c r="A77" s="89">
        <v>100</v>
      </c>
      <c r="B77" s="88">
        <v>76</v>
      </c>
      <c r="C77" s="89" t="s">
        <v>168</v>
      </c>
      <c r="D77" s="89" t="s">
        <v>49</v>
      </c>
      <c r="E77" s="93" t="s">
        <v>170</v>
      </c>
      <c r="F77" s="89" t="s">
        <v>171</v>
      </c>
      <c r="G77" s="94">
        <v>2013</v>
      </c>
      <c r="H77" s="93" t="s">
        <v>52</v>
      </c>
      <c r="I77" s="89">
        <v>44</v>
      </c>
    </row>
    <row r="78" spans="1:9" ht="15.75">
      <c r="A78" s="89">
        <v>84</v>
      </c>
      <c r="B78" s="88">
        <v>77</v>
      </c>
      <c r="C78" s="89" t="s">
        <v>168</v>
      </c>
      <c r="D78" s="89" t="s">
        <v>49</v>
      </c>
      <c r="E78" s="93" t="s">
        <v>170</v>
      </c>
      <c r="F78" s="89" t="s">
        <v>172</v>
      </c>
      <c r="G78" s="90">
        <v>2013</v>
      </c>
      <c r="H78" s="89" t="s">
        <v>52</v>
      </c>
      <c r="I78" s="89">
        <v>44</v>
      </c>
    </row>
    <row r="79" spans="1:9" ht="15.75">
      <c r="A79" s="89">
        <v>127</v>
      </c>
      <c r="B79" s="88">
        <v>78</v>
      </c>
      <c r="C79" s="89" t="s">
        <v>168</v>
      </c>
      <c r="D79" s="89" t="s">
        <v>49</v>
      </c>
      <c r="E79" s="93" t="s">
        <v>170</v>
      </c>
      <c r="F79" s="89" t="s">
        <v>173</v>
      </c>
      <c r="G79" s="94">
        <v>2012</v>
      </c>
      <c r="H79" s="93" t="s">
        <v>174</v>
      </c>
      <c r="I79" s="89">
        <v>44</v>
      </c>
    </row>
    <row r="80" spans="1:9" ht="15.75">
      <c r="A80" s="89">
        <v>110</v>
      </c>
      <c r="B80" s="88">
        <v>79</v>
      </c>
      <c r="C80" s="89" t="s">
        <v>175</v>
      </c>
      <c r="D80" s="89" t="s">
        <v>49</v>
      </c>
      <c r="E80" s="93" t="s">
        <v>164</v>
      </c>
      <c r="F80" s="89" t="s">
        <v>176</v>
      </c>
      <c r="G80" s="90">
        <v>2013</v>
      </c>
      <c r="H80" s="89" t="s">
        <v>52</v>
      </c>
      <c r="I80" s="89">
        <v>42</v>
      </c>
    </row>
    <row r="81" spans="1:9" ht="15.75">
      <c r="A81" s="89">
        <v>71</v>
      </c>
      <c r="B81" s="88">
        <v>80</v>
      </c>
      <c r="C81" s="89" t="s">
        <v>175</v>
      </c>
      <c r="D81" s="89" t="s">
        <v>49</v>
      </c>
      <c r="E81" s="93" t="s">
        <v>164</v>
      </c>
      <c r="F81" s="89" t="s">
        <v>177</v>
      </c>
      <c r="G81" s="94">
        <v>2013</v>
      </c>
      <c r="H81" s="93" t="s">
        <v>52</v>
      </c>
      <c r="I81" s="89">
        <v>46</v>
      </c>
    </row>
    <row r="82" spans="1:9" ht="15.75">
      <c r="A82" s="89">
        <v>45</v>
      </c>
      <c r="B82" s="88">
        <v>81</v>
      </c>
      <c r="C82" s="89" t="s">
        <v>175</v>
      </c>
      <c r="D82" s="89" t="s">
        <v>49</v>
      </c>
      <c r="E82" s="89" t="s">
        <v>164</v>
      </c>
      <c r="F82" s="89" t="s">
        <v>69</v>
      </c>
      <c r="G82" s="90">
        <v>2013</v>
      </c>
      <c r="H82" s="89" t="s">
        <v>52</v>
      </c>
      <c r="I82" s="89">
        <v>41</v>
      </c>
    </row>
    <row r="83" spans="1:9" ht="15.75">
      <c r="A83" s="89">
        <v>46</v>
      </c>
      <c r="B83" s="88">
        <v>82</v>
      </c>
      <c r="C83" s="89" t="s">
        <v>178</v>
      </c>
      <c r="D83" s="89" t="s">
        <v>49</v>
      </c>
      <c r="E83" s="89" t="s">
        <v>81</v>
      </c>
      <c r="F83" s="89" t="s">
        <v>69</v>
      </c>
      <c r="G83" s="94">
        <v>2013</v>
      </c>
      <c r="H83" s="93" t="s">
        <v>52</v>
      </c>
      <c r="I83" s="89">
        <v>48</v>
      </c>
    </row>
    <row r="84" spans="1:9" ht="15.75">
      <c r="A84" s="89">
        <v>16</v>
      </c>
      <c r="B84" s="88">
        <v>83</v>
      </c>
      <c r="C84" s="89" t="s">
        <v>178</v>
      </c>
      <c r="D84" s="89" t="s">
        <v>179</v>
      </c>
      <c r="E84" s="93" t="s">
        <v>81</v>
      </c>
      <c r="F84" s="89" t="s">
        <v>180</v>
      </c>
      <c r="G84" s="90">
        <v>2013</v>
      </c>
      <c r="H84" s="89" t="s">
        <v>52</v>
      </c>
      <c r="I84" s="89">
        <v>49</v>
      </c>
    </row>
    <row r="85" spans="1:9" ht="15.75">
      <c r="A85" s="89">
        <v>47</v>
      </c>
      <c r="B85" s="88">
        <v>84</v>
      </c>
      <c r="C85" s="89" t="s">
        <v>181</v>
      </c>
      <c r="D85" s="89" t="s">
        <v>49</v>
      </c>
      <c r="E85" s="95" t="s">
        <v>170</v>
      </c>
      <c r="F85" s="89" t="s">
        <v>69</v>
      </c>
      <c r="G85" s="94">
        <v>2013</v>
      </c>
      <c r="H85" s="93" t="s">
        <v>52</v>
      </c>
      <c r="I85" s="89">
        <v>44</v>
      </c>
    </row>
    <row r="86" spans="1:9" ht="15.75">
      <c r="A86" s="89">
        <v>85</v>
      </c>
      <c r="B86" s="88">
        <v>85</v>
      </c>
      <c r="C86" s="89" t="s">
        <v>181</v>
      </c>
      <c r="D86" s="89" t="s">
        <v>49</v>
      </c>
      <c r="E86" s="89" t="s">
        <v>170</v>
      </c>
      <c r="F86" s="89" t="s">
        <v>182</v>
      </c>
      <c r="G86" s="90">
        <v>2013</v>
      </c>
      <c r="H86" s="89" t="s">
        <v>52</v>
      </c>
      <c r="I86" s="89">
        <v>40</v>
      </c>
    </row>
    <row r="87" spans="1:9" ht="15.75">
      <c r="A87" s="89">
        <v>142</v>
      </c>
      <c r="B87" s="88">
        <v>86</v>
      </c>
      <c r="C87" s="89" t="s">
        <v>181</v>
      </c>
      <c r="D87" s="89" t="s">
        <v>49</v>
      </c>
      <c r="E87" s="89" t="s">
        <v>170</v>
      </c>
      <c r="F87" s="89" t="s">
        <v>183</v>
      </c>
      <c r="G87" s="94">
        <v>2013</v>
      </c>
      <c r="H87" s="93" t="s">
        <v>184</v>
      </c>
      <c r="I87" s="89">
        <v>38</v>
      </c>
    </row>
    <row r="88" spans="1:9" ht="15.75">
      <c r="A88" s="89">
        <v>143</v>
      </c>
      <c r="B88" s="88">
        <v>87</v>
      </c>
      <c r="C88" s="89" t="s">
        <v>181</v>
      </c>
      <c r="D88" s="89" t="s">
        <v>49</v>
      </c>
      <c r="E88" s="89" t="s">
        <v>170</v>
      </c>
      <c r="F88" s="89" t="s">
        <v>185</v>
      </c>
      <c r="G88" s="90">
        <v>2012</v>
      </c>
      <c r="H88" s="89" t="s">
        <v>184</v>
      </c>
      <c r="I88" s="89">
        <v>38</v>
      </c>
    </row>
    <row r="89" spans="1:9" ht="15.75">
      <c r="A89" s="89">
        <v>111</v>
      </c>
      <c r="B89" s="88">
        <v>88</v>
      </c>
      <c r="C89" s="89" t="s">
        <v>181</v>
      </c>
      <c r="D89" s="89" t="s">
        <v>49</v>
      </c>
      <c r="E89" s="93" t="s">
        <v>170</v>
      </c>
      <c r="F89" s="89" t="s">
        <v>186</v>
      </c>
      <c r="G89" s="94">
        <v>2010</v>
      </c>
      <c r="H89" s="93" t="s">
        <v>75</v>
      </c>
      <c r="I89" s="89">
        <v>40</v>
      </c>
    </row>
    <row r="90" spans="1:9" ht="15.75">
      <c r="A90" s="89">
        <v>48</v>
      </c>
      <c r="B90" s="88">
        <v>89</v>
      </c>
      <c r="C90" s="89" t="s">
        <v>181</v>
      </c>
      <c r="D90" s="89" t="s">
        <v>49</v>
      </c>
      <c r="E90" s="93" t="s">
        <v>170</v>
      </c>
      <c r="F90" s="89" t="s">
        <v>187</v>
      </c>
      <c r="G90" s="90">
        <v>2013</v>
      </c>
      <c r="H90" s="89" t="s">
        <v>188</v>
      </c>
      <c r="I90" s="89">
        <v>44</v>
      </c>
    </row>
    <row r="91" spans="1:9" ht="15.75">
      <c r="A91" s="89">
        <v>128</v>
      </c>
      <c r="B91" s="88">
        <v>90</v>
      </c>
      <c r="C91" s="89" t="s">
        <v>181</v>
      </c>
      <c r="D91" s="89" t="s">
        <v>49</v>
      </c>
      <c r="E91" s="93" t="s">
        <v>170</v>
      </c>
      <c r="F91" s="89" t="s">
        <v>189</v>
      </c>
      <c r="G91" s="94">
        <v>2009</v>
      </c>
      <c r="H91" s="93" t="s">
        <v>52</v>
      </c>
      <c r="I91" s="89">
        <v>40</v>
      </c>
    </row>
    <row r="92" spans="1:9" ht="15.75">
      <c r="A92" s="89">
        <v>5</v>
      </c>
      <c r="B92" s="88">
        <v>91</v>
      </c>
      <c r="C92" s="89" t="s">
        <v>190</v>
      </c>
      <c r="D92" s="89" t="s">
        <v>49</v>
      </c>
      <c r="E92" s="93" t="s">
        <v>81</v>
      </c>
      <c r="F92" s="89" t="s">
        <v>191</v>
      </c>
      <c r="G92" s="90">
        <v>2010</v>
      </c>
      <c r="H92" s="89" t="s">
        <v>52</v>
      </c>
      <c r="I92" s="89">
        <v>48</v>
      </c>
    </row>
    <row r="93" spans="1:9" ht="15.75">
      <c r="A93" s="89">
        <v>129</v>
      </c>
      <c r="B93" s="88">
        <v>92</v>
      </c>
      <c r="C93" s="89" t="s">
        <v>190</v>
      </c>
      <c r="D93" s="89" t="s">
        <v>49</v>
      </c>
      <c r="E93" s="93" t="s">
        <v>81</v>
      </c>
      <c r="F93" s="89" t="s">
        <v>192</v>
      </c>
      <c r="G93" s="94">
        <v>2012</v>
      </c>
      <c r="H93" s="93" t="s">
        <v>52</v>
      </c>
      <c r="I93" s="89">
        <v>47</v>
      </c>
    </row>
    <row r="94" spans="1:9" ht="15.75">
      <c r="A94" s="89">
        <v>49</v>
      </c>
      <c r="B94" s="88">
        <v>93</v>
      </c>
      <c r="C94" s="89" t="s">
        <v>190</v>
      </c>
      <c r="D94" s="89" t="s">
        <v>49</v>
      </c>
      <c r="E94" s="93" t="s">
        <v>81</v>
      </c>
      <c r="F94" s="89" t="s">
        <v>193</v>
      </c>
      <c r="G94" s="90">
        <v>2011</v>
      </c>
      <c r="H94" s="93" t="s">
        <v>52</v>
      </c>
      <c r="I94" s="89">
        <v>47</v>
      </c>
    </row>
    <row r="95" spans="1:9" ht="15.75">
      <c r="A95" s="89">
        <v>17</v>
      </c>
      <c r="B95" s="88">
        <v>94</v>
      </c>
      <c r="C95" s="89" t="s">
        <v>190</v>
      </c>
      <c r="D95" s="89" t="s">
        <v>49</v>
      </c>
      <c r="E95" s="93" t="s">
        <v>81</v>
      </c>
      <c r="F95" s="89" t="s">
        <v>53</v>
      </c>
      <c r="G95" s="94">
        <v>2011</v>
      </c>
      <c r="H95" s="93" t="s">
        <v>52</v>
      </c>
      <c r="I95" s="89">
        <v>46</v>
      </c>
    </row>
    <row r="96" spans="1:9" ht="15.75">
      <c r="A96" s="89">
        <v>23</v>
      </c>
      <c r="B96" s="88">
        <v>95</v>
      </c>
      <c r="C96" s="89" t="s">
        <v>190</v>
      </c>
      <c r="D96" s="89" t="s">
        <v>49</v>
      </c>
      <c r="E96" s="93" t="s">
        <v>81</v>
      </c>
      <c r="F96" s="89" t="s">
        <v>194</v>
      </c>
      <c r="G96" s="90">
        <v>2012</v>
      </c>
      <c r="H96" s="89" t="s">
        <v>52</v>
      </c>
      <c r="I96" s="89">
        <v>46</v>
      </c>
    </row>
    <row r="97" spans="1:9" ht="15.75">
      <c r="A97" s="89">
        <v>27</v>
      </c>
      <c r="B97" s="88">
        <v>96</v>
      </c>
      <c r="C97" s="89" t="s">
        <v>190</v>
      </c>
      <c r="D97" s="89" t="s">
        <v>49</v>
      </c>
      <c r="E97" s="93" t="s">
        <v>81</v>
      </c>
      <c r="F97" s="89" t="s">
        <v>111</v>
      </c>
      <c r="G97" s="94">
        <v>2013</v>
      </c>
      <c r="H97" s="93" t="s">
        <v>52</v>
      </c>
      <c r="I97" s="89">
        <v>48</v>
      </c>
    </row>
    <row r="98" spans="1:9" ht="15.75">
      <c r="A98" s="89">
        <v>6</v>
      </c>
      <c r="B98" s="88">
        <v>97</v>
      </c>
      <c r="C98" s="89" t="s">
        <v>195</v>
      </c>
      <c r="D98" s="89" t="s">
        <v>49</v>
      </c>
      <c r="E98" s="93" t="s">
        <v>50</v>
      </c>
      <c r="F98" s="89" t="s">
        <v>196</v>
      </c>
      <c r="G98" s="90">
        <v>2013</v>
      </c>
      <c r="H98" s="89" t="s">
        <v>52</v>
      </c>
      <c r="I98" s="89">
        <v>49</v>
      </c>
    </row>
    <row r="99" spans="1:9" ht="15.75">
      <c r="A99" s="89">
        <v>50</v>
      </c>
      <c r="B99" s="88">
        <v>98</v>
      </c>
      <c r="C99" s="89" t="s">
        <v>197</v>
      </c>
      <c r="D99" s="89" t="s">
        <v>49</v>
      </c>
      <c r="E99" s="93" t="s">
        <v>164</v>
      </c>
      <c r="F99" s="89" t="s">
        <v>198</v>
      </c>
      <c r="G99" s="94">
        <v>2013</v>
      </c>
      <c r="H99" s="93" t="s">
        <v>52</v>
      </c>
      <c r="I99" s="89">
        <v>48</v>
      </c>
    </row>
    <row r="100" spans="1:9" ht="15.75">
      <c r="A100" s="89">
        <v>144</v>
      </c>
      <c r="B100" s="88">
        <v>99</v>
      </c>
      <c r="C100" s="89" t="s">
        <v>197</v>
      </c>
      <c r="D100" s="89" t="s">
        <v>49</v>
      </c>
      <c r="E100" s="93" t="s">
        <v>164</v>
      </c>
      <c r="F100" s="89" t="s">
        <v>199</v>
      </c>
      <c r="G100" s="90">
        <v>2012</v>
      </c>
      <c r="H100" s="89" t="s">
        <v>52</v>
      </c>
      <c r="I100" s="89">
        <v>50</v>
      </c>
    </row>
    <row r="101" spans="1:9" ht="15.75">
      <c r="A101" s="89">
        <v>112</v>
      </c>
      <c r="B101" s="88">
        <v>100</v>
      </c>
      <c r="C101" s="89" t="s">
        <v>200</v>
      </c>
      <c r="D101" s="89" t="s">
        <v>49</v>
      </c>
      <c r="E101" s="93" t="s">
        <v>201</v>
      </c>
      <c r="F101" s="89" t="s">
        <v>202</v>
      </c>
      <c r="G101" s="94">
        <v>2013</v>
      </c>
      <c r="H101" s="93" t="s">
        <v>52</v>
      </c>
      <c r="I101" s="89">
        <v>39</v>
      </c>
    </row>
    <row r="102" spans="1:9" ht="15.75">
      <c r="A102" s="89">
        <v>130</v>
      </c>
      <c r="B102" s="88">
        <v>101</v>
      </c>
      <c r="C102" s="89" t="s">
        <v>200</v>
      </c>
      <c r="D102" s="89" t="s">
        <v>49</v>
      </c>
      <c r="E102" s="93" t="s">
        <v>201</v>
      </c>
      <c r="F102" s="89" t="s">
        <v>203</v>
      </c>
      <c r="G102" s="90">
        <v>2013</v>
      </c>
      <c r="H102" s="89" t="s">
        <v>52</v>
      </c>
      <c r="I102" s="89">
        <v>39</v>
      </c>
    </row>
    <row r="103" spans="1:9" ht="15.75">
      <c r="A103" s="89">
        <v>113</v>
      </c>
      <c r="B103" s="88">
        <v>102</v>
      </c>
      <c r="C103" s="89" t="s">
        <v>200</v>
      </c>
      <c r="D103" s="89" t="s">
        <v>49</v>
      </c>
      <c r="E103" s="93" t="s">
        <v>201</v>
      </c>
      <c r="F103" s="89" t="s">
        <v>204</v>
      </c>
      <c r="G103" s="94">
        <v>2013</v>
      </c>
      <c r="H103" s="93" t="s">
        <v>205</v>
      </c>
      <c r="I103" s="89">
        <v>39</v>
      </c>
    </row>
    <row r="104" spans="1:9" ht="15.75">
      <c r="A104" s="89">
        <v>18</v>
      </c>
      <c r="B104" s="88">
        <v>103</v>
      </c>
      <c r="C104" s="89" t="s">
        <v>206</v>
      </c>
      <c r="D104" s="89" t="s">
        <v>49</v>
      </c>
      <c r="E104" s="93" t="s">
        <v>201</v>
      </c>
      <c r="F104" s="89" t="s">
        <v>53</v>
      </c>
      <c r="G104" s="90">
        <v>2013</v>
      </c>
      <c r="H104" s="89" t="s">
        <v>52</v>
      </c>
      <c r="I104" s="89">
        <v>43</v>
      </c>
    </row>
    <row r="105" spans="1:9" ht="15.75">
      <c r="A105" s="89">
        <v>114</v>
      </c>
      <c r="B105" s="88">
        <v>104</v>
      </c>
      <c r="C105" s="89" t="s">
        <v>206</v>
      </c>
      <c r="D105" s="89" t="s">
        <v>49</v>
      </c>
      <c r="E105" s="93" t="s">
        <v>201</v>
      </c>
      <c r="F105" s="89" t="s">
        <v>207</v>
      </c>
      <c r="G105" s="94">
        <v>2013</v>
      </c>
      <c r="H105" s="93" t="s">
        <v>205</v>
      </c>
      <c r="I105" s="89">
        <v>42</v>
      </c>
    </row>
    <row r="106" spans="1:9" ht="15.75">
      <c r="A106" s="89">
        <v>145</v>
      </c>
      <c r="B106" s="88">
        <v>105</v>
      </c>
      <c r="C106" s="89" t="s">
        <v>206</v>
      </c>
      <c r="D106" s="89" t="s">
        <v>49</v>
      </c>
      <c r="E106" s="93" t="s">
        <v>201</v>
      </c>
      <c r="F106" s="89" t="s">
        <v>208</v>
      </c>
      <c r="G106" s="90">
        <v>2013</v>
      </c>
      <c r="H106" s="89" t="s">
        <v>184</v>
      </c>
      <c r="I106" s="89">
        <v>39</v>
      </c>
    </row>
    <row r="107" spans="1:9" ht="15.75">
      <c r="A107" s="89">
        <v>115</v>
      </c>
      <c r="B107" s="88">
        <v>106</v>
      </c>
      <c r="C107" s="89" t="s">
        <v>209</v>
      </c>
      <c r="D107" s="89" t="s">
        <v>49</v>
      </c>
      <c r="E107" s="93" t="s">
        <v>210</v>
      </c>
      <c r="F107" s="89" t="s">
        <v>128</v>
      </c>
      <c r="G107" s="94">
        <v>2013</v>
      </c>
      <c r="H107" s="93" t="s">
        <v>52</v>
      </c>
      <c r="I107" s="89">
        <v>50</v>
      </c>
    </row>
    <row r="108" spans="1:9" ht="15.75">
      <c r="A108" s="89">
        <v>72</v>
      </c>
      <c r="B108" s="88">
        <v>107</v>
      </c>
      <c r="C108" s="89" t="s">
        <v>211</v>
      </c>
      <c r="D108" s="89" t="s">
        <v>49</v>
      </c>
      <c r="E108" s="93" t="s">
        <v>212</v>
      </c>
      <c r="F108" s="89" t="s">
        <v>213</v>
      </c>
      <c r="G108" s="90">
        <v>2013</v>
      </c>
      <c r="H108" s="89" t="s">
        <v>52</v>
      </c>
      <c r="I108" s="89">
        <v>45</v>
      </c>
    </row>
    <row r="109" spans="1:9" ht="15.75">
      <c r="A109" s="89">
        <v>51</v>
      </c>
      <c r="B109" s="88">
        <v>108</v>
      </c>
      <c r="C109" s="89" t="s">
        <v>211</v>
      </c>
      <c r="D109" s="89" t="s">
        <v>49</v>
      </c>
      <c r="E109" s="93" t="s">
        <v>212</v>
      </c>
      <c r="F109" s="89" t="s">
        <v>198</v>
      </c>
      <c r="G109" s="90">
        <v>2013</v>
      </c>
      <c r="H109" s="89" t="s">
        <v>52</v>
      </c>
      <c r="I109" s="89">
        <v>45</v>
      </c>
    </row>
    <row r="110" spans="1:9" ht="15.75">
      <c r="A110" s="89">
        <v>131</v>
      </c>
      <c r="B110" s="88">
        <v>109</v>
      </c>
      <c r="C110" s="89" t="s">
        <v>214</v>
      </c>
      <c r="D110" s="89" t="s">
        <v>71</v>
      </c>
      <c r="E110" s="93" t="s">
        <v>215</v>
      </c>
      <c r="F110" s="89" t="s">
        <v>216</v>
      </c>
      <c r="G110" s="90">
        <v>2013</v>
      </c>
      <c r="H110" s="89" t="s">
        <v>52</v>
      </c>
      <c r="I110" s="89">
        <v>51.4</v>
      </c>
    </row>
    <row r="111" spans="1:9" ht="15.75">
      <c r="A111" s="89">
        <v>19</v>
      </c>
      <c r="B111" s="88">
        <v>110</v>
      </c>
      <c r="C111" s="89" t="s">
        <v>217</v>
      </c>
      <c r="D111" s="89" t="s">
        <v>49</v>
      </c>
      <c r="E111" s="93" t="s">
        <v>218</v>
      </c>
      <c r="F111" s="89" t="s">
        <v>219</v>
      </c>
      <c r="G111" s="90">
        <v>2013</v>
      </c>
      <c r="H111" s="89" t="s">
        <v>52</v>
      </c>
      <c r="I111" s="89">
        <v>49</v>
      </c>
    </row>
    <row r="112" spans="1:9" ht="15.75">
      <c r="A112" s="89">
        <v>7</v>
      </c>
      <c r="B112" s="88">
        <v>111</v>
      </c>
      <c r="C112" s="89" t="s">
        <v>217</v>
      </c>
      <c r="D112" s="89" t="s">
        <v>49</v>
      </c>
      <c r="E112" s="93" t="s">
        <v>218</v>
      </c>
      <c r="F112" s="89" t="s">
        <v>220</v>
      </c>
      <c r="G112" s="90">
        <v>2013</v>
      </c>
      <c r="H112" s="89" t="s">
        <v>52</v>
      </c>
      <c r="I112" s="89">
        <v>49</v>
      </c>
    </row>
    <row r="113" spans="1:9" ht="15.75">
      <c r="A113" s="89">
        <v>116</v>
      </c>
      <c r="B113" s="88">
        <v>112</v>
      </c>
      <c r="C113" s="89" t="s">
        <v>221</v>
      </c>
      <c r="D113" s="89" t="s">
        <v>49</v>
      </c>
      <c r="E113" s="93" t="s">
        <v>210</v>
      </c>
      <c r="F113" s="89" t="s">
        <v>222</v>
      </c>
      <c r="G113" s="90">
        <v>2013</v>
      </c>
      <c r="H113" s="89" t="s">
        <v>52</v>
      </c>
      <c r="I113" s="89">
        <v>50</v>
      </c>
    </row>
    <row r="114" spans="1:9" ht="15.75">
      <c r="A114" s="89">
        <v>52</v>
      </c>
      <c r="B114" s="88">
        <v>113</v>
      </c>
      <c r="C114" s="89" t="s">
        <v>221</v>
      </c>
      <c r="D114" s="89" t="s">
        <v>49</v>
      </c>
      <c r="E114" s="93" t="s">
        <v>210</v>
      </c>
      <c r="F114" s="89" t="s">
        <v>69</v>
      </c>
      <c r="G114" s="90">
        <v>2013</v>
      </c>
      <c r="H114" s="89" t="s">
        <v>52</v>
      </c>
      <c r="I114" s="89">
        <v>50</v>
      </c>
    </row>
    <row r="115" spans="1:9" ht="15.75">
      <c r="A115" s="89">
        <v>101</v>
      </c>
      <c r="B115" s="88">
        <v>114</v>
      </c>
      <c r="C115" s="89" t="s">
        <v>221</v>
      </c>
      <c r="D115" s="89" t="s">
        <v>49</v>
      </c>
      <c r="E115" s="93" t="s">
        <v>210</v>
      </c>
      <c r="F115" s="89" t="s">
        <v>223</v>
      </c>
      <c r="G115" s="90">
        <v>2013</v>
      </c>
      <c r="H115" s="89" t="s">
        <v>52</v>
      </c>
      <c r="I115" s="89">
        <v>47.5</v>
      </c>
    </row>
    <row r="116" spans="1:9" ht="15.75">
      <c r="A116" s="89">
        <v>102</v>
      </c>
      <c r="B116" s="88">
        <v>115</v>
      </c>
      <c r="C116" s="89" t="s">
        <v>221</v>
      </c>
      <c r="D116" s="89" t="s">
        <v>49</v>
      </c>
      <c r="E116" s="93" t="s">
        <v>210</v>
      </c>
      <c r="F116" s="89" t="s">
        <v>223</v>
      </c>
      <c r="G116" s="90">
        <v>2012</v>
      </c>
      <c r="H116" s="89" t="s">
        <v>52</v>
      </c>
      <c r="I116" s="89">
        <v>50</v>
      </c>
    </row>
    <row r="117" spans="1:9" ht="15.75">
      <c r="A117" s="89">
        <v>132</v>
      </c>
      <c r="B117" s="88">
        <v>116</v>
      </c>
      <c r="C117" s="89" t="s">
        <v>224</v>
      </c>
      <c r="D117" s="89" t="s">
        <v>49</v>
      </c>
      <c r="E117" s="93" t="s">
        <v>210</v>
      </c>
      <c r="F117" s="89" t="s">
        <v>225</v>
      </c>
      <c r="G117" s="90">
        <v>2013</v>
      </c>
      <c r="H117" s="89" t="s">
        <v>52</v>
      </c>
      <c r="I117" s="89">
        <v>45</v>
      </c>
    </row>
    <row r="118" spans="1:9" ht="15.75">
      <c r="A118" s="89">
        <v>117</v>
      </c>
      <c r="B118" s="88">
        <v>117</v>
      </c>
      <c r="C118" s="89" t="s">
        <v>224</v>
      </c>
      <c r="D118" s="89" t="s">
        <v>49</v>
      </c>
      <c r="E118" s="93" t="s">
        <v>210</v>
      </c>
      <c r="F118" s="89" t="s">
        <v>226</v>
      </c>
      <c r="G118" s="90">
        <v>2013</v>
      </c>
      <c r="H118" s="89" t="s">
        <v>52</v>
      </c>
      <c r="I118" s="89">
        <v>42</v>
      </c>
    </row>
    <row r="119" spans="1:9" ht="15.75">
      <c r="A119" s="89">
        <v>53</v>
      </c>
      <c r="B119" s="88">
        <v>118</v>
      </c>
      <c r="C119" s="89" t="s">
        <v>224</v>
      </c>
      <c r="D119" s="89" t="s">
        <v>49</v>
      </c>
      <c r="E119" s="93" t="s">
        <v>210</v>
      </c>
      <c r="F119" s="89" t="s">
        <v>69</v>
      </c>
      <c r="G119" s="90">
        <v>2013</v>
      </c>
      <c r="H119" s="89" t="s">
        <v>52</v>
      </c>
      <c r="I119" s="89">
        <v>43</v>
      </c>
    </row>
    <row r="120" spans="1:9" ht="15.75">
      <c r="A120" s="89">
        <v>133</v>
      </c>
      <c r="B120" s="88">
        <v>119</v>
      </c>
      <c r="C120" s="89" t="s">
        <v>258</v>
      </c>
      <c r="D120" s="89" t="s">
        <v>49</v>
      </c>
      <c r="E120" s="93" t="s">
        <v>50</v>
      </c>
      <c r="F120" s="89" t="s">
        <v>227</v>
      </c>
      <c r="G120" s="90">
        <v>2013</v>
      </c>
      <c r="H120" s="89" t="s">
        <v>228</v>
      </c>
      <c r="I120" s="89">
        <v>47</v>
      </c>
    </row>
    <row r="121" spans="1:9" ht="15.75">
      <c r="A121" s="89">
        <v>93</v>
      </c>
      <c r="B121" s="88">
        <v>120</v>
      </c>
      <c r="C121" s="89" t="s">
        <v>258</v>
      </c>
      <c r="D121" s="89" t="s">
        <v>49</v>
      </c>
      <c r="E121" s="93" t="s">
        <v>50</v>
      </c>
      <c r="F121" s="89" t="s">
        <v>95</v>
      </c>
      <c r="G121" s="90">
        <v>2013</v>
      </c>
      <c r="H121" s="89" t="s">
        <v>229</v>
      </c>
      <c r="I121" s="89">
        <v>47</v>
      </c>
    </row>
    <row r="122" spans="1:9" ht="15.75">
      <c r="A122" s="89">
        <v>134</v>
      </c>
      <c r="B122" s="88">
        <v>121</v>
      </c>
      <c r="C122" s="89" t="s">
        <v>230</v>
      </c>
      <c r="D122" s="89" t="s">
        <v>49</v>
      </c>
      <c r="E122" s="93" t="s">
        <v>231</v>
      </c>
      <c r="F122" s="89" t="s">
        <v>232</v>
      </c>
      <c r="G122" s="90">
        <v>2013</v>
      </c>
      <c r="H122" s="89" t="s">
        <v>52</v>
      </c>
      <c r="I122" s="89">
        <v>45</v>
      </c>
    </row>
    <row r="123" spans="1:9" ht="15.75">
      <c r="A123" s="89">
        <v>86</v>
      </c>
      <c r="B123" s="88">
        <v>122</v>
      </c>
      <c r="C123" s="89" t="s">
        <v>230</v>
      </c>
      <c r="D123" s="89" t="s">
        <v>49</v>
      </c>
      <c r="E123" s="93" t="s">
        <v>231</v>
      </c>
      <c r="F123" s="89" t="s">
        <v>233</v>
      </c>
      <c r="G123" s="90">
        <v>2013</v>
      </c>
      <c r="H123" s="89" t="s">
        <v>184</v>
      </c>
      <c r="I123" s="89">
        <v>40</v>
      </c>
    </row>
    <row r="124" spans="1:9" ht="15.75">
      <c r="A124" s="89">
        <v>54</v>
      </c>
      <c r="B124" s="88">
        <v>123</v>
      </c>
      <c r="C124" s="89" t="s">
        <v>230</v>
      </c>
      <c r="D124" s="89" t="s">
        <v>49</v>
      </c>
      <c r="E124" s="93" t="s">
        <v>231</v>
      </c>
      <c r="F124" s="89" t="s">
        <v>234</v>
      </c>
      <c r="G124" s="90">
        <v>2013</v>
      </c>
      <c r="H124" s="89" t="s">
        <v>52</v>
      </c>
      <c r="I124" s="89">
        <v>46</v>
      </c>
    </row>
    <row r="125" spans="1:9" ht="15.75">
      <c r="A125" s="89">
        <v>55</v>
      </c>
      <c r="B125" s="88">
        <v>124</v>
      </c>
      <c r="C125" s="89" t="s">
        <v>235</v>
      </c>
      <c r="D125" s="89" t="s">
        <v>49</v>
      </c>
      <c r="E125" s="93" t="s">
        <v>231</v>
      </c>
      <c r="F125" s="89" t="s">
        <v>236</v>
      </c>
      <c r="G125" s="90">
        <v>2013</v>
      </c>
      <c r="H125" s="89" t="s">
        <v>52</v>
      </c>
      <c r="I125" s="89">
        <v>50</v>
      </c>
    </row>
    <row r="126" spans="1:9" ht="15.75">
      <c r="A126" s="89">
        <v>146</v>
      </c>
      <c r="B126" s="88">
        <v>125</v>
      </c>
      <c r="C126" s="89" t="s">
        <v>237</v>
      </c>
      <c r="D126" s="89" t="s">
        <v>49</v>
      </c>
      <c r="E126" s="93" t="s">
        <v>231</v>
      </c>
      <c r="F126" s="89" t="s">
        <v>238</v>
      </c>
      <c r="G126" s="90">
        <v>2013</v>
      </c>
      <c r="H126" s="89" t="s">
        <v>184</v>
      </c>
      <c r="I126" s="89">
        <v>45</v>
      </c>
    </row>
    <row r="127" spans="1:9" ht="15.75">
      <c r="A127" s="89">
        <v>135</v>
      </c>
      <c r="B127" s="88">
        <v>126</v>
      </c>
      <c r="C127" s="89" t="s">
        <v>237</v>
      </c>
      <c r="D127" s="89" t="s">
        <v>49</v>
      </c>
      <c r="E127" s="93" t="s">
        <v>231</v>
      </c>
      <c r="F127" s="89" t="s">
        <v>239</v>
      </c>
      <c r="G127" s="90">
        <v>2013</v>
      </c>
      <c r="H127" s="89" t="s">
        <v>52</v>
      </c>
      <c r="I127" s="89">
        <v>47</v>
      </c>
    </row>
    <row r="128" spans="1:9" ht="15.75">
      <c r="A128" s="89">
        <v>20</v>
      </c>
      <c r="B128" s="88">
        <v>127</v>
      </c>
      <c r="C128" s="89" t="s">
        <v>237</v>
      </c>
      <c r="D128" s="89" t="s">
        <v>49</v>
      </c>
      <c r="E128" s="93" t="s">
        <v>231</v>
      </c>
      <c r="F128" s="89" t="s">
        <v>53</v>
      </c>
      <c r="G128" s="90">
        <v>2013</v>
      </c>
      <c r="H128" s="89" t="s">
        <v>52</v>
      </c>
      <c r="I128" s="89">
        <v>45</v>
      </c>
    </row>
    <row r="129" spans="1:9" ht="15.75">
      <c r="A129" s="89">
        <v>21</v>
      </c>
      <c r="B129" s="88">
        <v>128</v>
      </c>
      <c r="C129" s="89" t="s">
        <v>240</v>
      </c>
      <c r="D129" s="89" t="s">
        <v>49</v>
      </c>
      <c r="E129" s="93" t="s">
        <v>50</v>
      </c>
      <c r="F129" s="89" t="s">
        <v>131</v>
      </c>
      <c r="G129" s="90">
        <v>2013</v>
      </c>
      <c r="H129" s="89" t="s">
        <v>52</v>
      </c>
      <c r="I129" s="89">
        <v>47</v>
      </c>
    </row>
    <row r="130" spans="1:9" ht="15.75">
      <c r="A130" s="89">
        <v>73</v>
      </c>
      <c r="B130" s="88">
        <v>129</v>
      </c>
      <c r="C130" s="89" t="s">
        <v>240</v>
      </c>
      <c r="D130" s="89" t="s">
        <v>49</v>
      </c>
      <c r="E130" s="93" t="s">
        <v>50</v>
      </c>
      <c r="F130" s="89" t="s">
        <v>241</v>
      </c>
      <c r="G130" s="90">
        <v>2013</v>
      </c>
      <c r="H130" s="89" t="s">
        <v>52</v>
      </c>
      <c r="I130" s="89">
        <v>48</v>
      </c>
    </row>
    <row r="131" spans="1:9" ht="15.75">
      <c r="A131" s="89">
        <v>147</v>
      </c>
      <c r="B131" s="88">
        <v>130</v>
      </c>
      <c r="C131" s="89" t="s">
        <v>240</v>
      </c>
      <c r="D131" s="89" t="s">
        <v>49</v>
      </c>
      <c r="E131" s="93" t="s">
        <v>50</v>
      </c>
      <c r="F131" s="89" t="s">
        <v>208</v>
      </c>
      <c r="G131" s="90">
        <v>2012</v>
      </c>
      <c r="H131" s="89" t="s">
        <v>184</v>
      </c>
      <c r="I131" s="89">
        <v>45</v>
      </c>
    </row>
    <row r="132" spans="1:9" ht="15.75">
      <c r="A132" s="89">
        <v>118</v>
      </c>
      <c r="B132" s="88">
        <v>131</v>
      </c>
      <c r="C132" s="89" t="s">
        <v>242</v>
      </c>
      <c r="D132" s="89" t="s">
        <v>71</v>
      </c>
      <c r="E132" s="93" t="s">
        <v>243</v>
      </c>
      <c r="F132" s="89" t="s">
        <v>244</v>
      </c>
      <c r="G132" s="90">
        <v>2009</v>
      </c>
      <c r="H132" s="89" t="s">
        <v>245</v>
      </c>
      <c r="I132" s="89">
        <v>50</v>
      </c>
    </row>
    <row r="133" spans="1:9" ht="15.75">
      <c r="A133" s="89">
        <v>74</v>
      </c>
      <c r="B133" s="88">
        <v>132</v>
      </c>
      <c r="C133" s="89" t="s">
        <v>259</v>
      </c>
      <c r="D133" s="89" t="s">
        <v>49</v>
      </c>
      <c r="E133" s="93" t="s">
        <v>50</v>
      </c>
      <c r="F133" s="89" t="s">
        <v>246</v>
      </c>
      <c r="G133" s="90">
        <v>2013</v>
      </c>
      <c r="H133" s="89" t="s">
        <v>52</v>
      </c>
      <c r="I133" s="89">
        <v>43</v>
      </c>
    </row>
    <row r="134" spans="1:9" ht="15.75">
      <c r="A134" s="89">
        <v>94</v>
      </c>
      <c r="B134" s="88">
        <v>133</v>
      </c>
      <c r="C134" s="89" t="s">
        <v>259</v>
      </c>
      <c r="D134" s="89" t="s">
        <v>49</v>
      </c>
      <c r="E134" s="93" t="s">
        <v>50</v>
      </c>
      <c r="F134" s="89" t="s">
        <v>79</v>
      </c>
      <c r="G134" s="90">
        <v>2013</v>
      </c>
      <c r="H134" s="89" t="s">
        <v>52</v>
      </c>
      <c r="I134" s="89">
        <v>40</v>
      </c>
    </row>
    <row r="135" spans="1:9" ht="15.75">
      <c r="A135" s="89">
        <v>119</v>
      </c>
      <c r="B135" s="88">
        <v>134</v>
      </c>
      <c r="C135" s="89" t="s">
        <v>247</v>
      </c>
      <c r="D135" s="89" t="s">
        <v>49</v>
      </c>
      <c r="E135" s="93" t="s">
        <v>248</v>
      </c>
      <c r="F135" s="89" t="s">
        <v>249</v>
      </c>
      <c r="G135" s="90">
        <v>2012</v>
      </c>
      <c r="H135" s="89" t="s">
        <v>250</v>
      </c>
      <c r="I135" s="89">
        <v>42</v>
      </c>
    </row>
    <row r="136" spans="1:9" ht="15.75">
      <c r="A136" s="89">
        <v>120</v>
      </c>
      <c r="B136" s="88">
        <v>135</v>
      </c>
      <c r="C136" s="89" t="s">
        <v>247</v>
      </c>
      <c r="D136" s="89" t="s">
        <v>49</v>
      </c>
      <c r="E136" s="93" t="s">
        <v>248</v>
      </c>
      <c r="F136" s="89" t="s">
        <v>251</v>
      </c>
      <c r="G136" s="90">
        <v>2013</v>
      </c>
      <c r="H136" s="89" t="s">
        <v>52</v>
      </c>
      <c r="I136" s="89">
        <v>48</v>
      </c>
    </row>
    <row r="137" spans="1:9" ht="15.75">
      <c r="A137" s="89">
        <v>136</v>
      </c>
      <c r="B137" s="88">
        <v>136</v>
      </c>
      <c r="C137" s="89" t="s">
        <v>247</v>
      </c>
      <c r="D137" s="89" t="s">
        <v>49</v>
      </c>
      <c r="E137" s="93" t="s">
        <v>248</v>
      </c>
      <c r="F137" s="89" t="s">
        <v>252</v>
      </c>
      <c r="G137" s="90">
        <v>2013</v>
      </c>
      <c r="H137" s="89" t="s">
        <v>52</v>
      </c>
      <c r="I137" s="89">
        <v>47</v>
      </c>
    </row>
    <row r="138" spans="1:9" ht="15.75">
      <c r="A138" s="89">
        <v>75</v>
      </c>
      <c r="B138" s="88">
        <v>137</v>
      </c>
      <c r="C138" s="89" t="s">
        <v>253</v>
      </c>
      <c r="D138" s="89" t="s">
        <v>49</v>
      </c>
      <c r="E138" s="93" t="s">
        <v>248</v>
      </c>
      <c r="F138" s="89" t="s">
        <v>72</v>
      </c>
      <c r="G138" s="90">
        <v>2013</v>
      </c>
      <c r="H138" s="89" t="s">
        <v>52</v>
      </c>
      <c r="I138" s="89">
        <v>45</v>
      </c>
    </row>
    <row r="139" spans="1:9" ht="15.75">
      <c r="A139" s="89">
        <v>31</v>
      </c>
      <c r="B139" s="88">
        <v>138</v>
      </c>
      <c r="C139" s="89" t="s">
        <v>247</v>
      </c>
      <c r="D139" s="89" t="s">
        <v>49</v>
      </c>
      <c r="E139" s="93" t="s">
        <v>248</v>
      </c>
      <c r="F139" s="89" t="s">
        <v>254</v>
      </c>
      <c r="G139" s="90">
        <v>2013</v>
      </c>
      <c r="H139" s="89" t="s">
        <v>52</v>
      </c>
      <c r="I139" s="89">
        <v>46</v>
      </c>
    </row>
    <row r="140" spans="1:9" ht="15.75">
      <c r="A140" s="89">
        <v>95</v>
      </c>
      <c r="B140" s="88">
        <v>139</v>
      </c>
      <c r="C140" s="89" t="s">
        <v>255</v>
      </c>
      <c r="D140" s="89" t="s">
        <v>49</v>
      </c>
      <c r="E140" s="93" t="s">
        <v>248</v>
      </c>
      <c r="F140" s="89" t="s">
        <v>79</v>
      </c>
      <c r="G140" s="90">
        <v>2013</v>
      </c>
      <c r="H140" s="89" t="s">
        <v>52</v>
      </c>
      <c r="I140" s="89">
        <v>46</v>
      </c>
    </row>
    <row r="141" spans="1:9" ht="15.75">
      <c r="A141" s="89">
        <v>56</v>
      </c>
      <c r="B141" s="88">
        <v>140</v>
      </c>
      <c r="C141" s="89" t="s">
        <v>255</v>
      </c>
      <c r="D141" s="89" t="s">
        <v>49</v>
      </c>
      <c r="E141" s="93" t="s">
        <v>248</v>
      </c>
      <c r="F141" s="89" t="s">
        <v>69</v>
      </c>
      <c r="G141" s="90">
        <v>2013</v>
      </c>
      <c r="H141" s="89" t="s">
        <v>52</v>
      </c>
      <c r="I141" s="89">
        <v>42</v>
      </c>
    </row>
    <row r="142" spans="1:9" ht="15.75">
      <c r="A142" s="89">
        <v>137</v>
      </c>
      <c r="B142" s="88">
        <v>141</v>
      </c>
      <c r="C142" s="89" t="s">
        <v>255</v>
      </c>
      <c r="D142" s="89" t="s">
        <v>49</v>
      </c>
      <c r="E142" s="93" t="s">
        <v>248</v>
      </c>
      <c r="F142" s="89" t="s">
        <v>56</v>
      </c>
      <c r="G142" s="90">
        <v>2013</v>
      </c>
      <c r="H142" s="89" t="s">
        <v>75</v>
      </c>
      <c r="I142" s="89">
        <v>42</v>
      </c>
    </row>
    <row r="143" spans="1:9" ht="15.75">
      <c r="A143" s="89">
        <v>57</v>
      </c>
      <c r="B143" s="88">
        <v>142</v>
      </c>
      <c r="C143" s="89" t="s">
        <v>256</v>
      </c>
      <c r="D143" s="89" t="s">
        <v>49</v>
      </c>
      <c r="E143" s="93" t="s">
        <v>248</v>
      </c>
      <c r="F143" s="89" t="s">
        <v>69</v>
      </c>
      <c r="G143" s="90">
        <v>2013</v>
      </c>
      <c r="H143" s="89" t="s">
        <v>52</v>
      </c>
      <c r="I143" s="89">
        <v>48</v>
      </c>
    </row>
    <row r="144" spans="1:9" ht="15.75">
      <c r="A144" s="89">
        <v>138</v>
      </c>
      <c r="B144" s="88">
        <v>143</v>
      </c>
      <c r="C144" s="89" t="s">
        <v>256</v>
      </c>
      <c r="D144" s="89" t="s">
        <v>49</v>
      </c>
      <c r="E144" s="93" t="s">
        <v>248</v>
      </c>
      <c r="F144" s="89" t="s">
        <v>189</v>
      </c>
      <c r="G144" s="90">
        <v>2013</v>
      </c>
      <c r="H144" s="89" t="s">
        <v>52</v>
      </c>
      <c r="I144" s="89">
        <v>48</v>
      </c>
    </row>
    <row r="145" spans="1:9" ht="15.75">
      <c r="A145" s="89">
        <v>22</v>
      </c>
      <c r="B145" s="88">
        <v>144</v>
      </c>
      <c r="C145" s="89" t="s">
        <v>257</v>
      </c>
      <c r="D145" s="89" t="s">
        <v>49</v>
      </c>
      <c r="E145" s="93" t="s">
        <v>50</v>
      </c>
      <c r="F145" s="89" t="s">
        <v>53</v>
      </c>
      <c r="G145" s="90">
        <v>2013</v>
      </c>
      <c r="H145" s="89" t="s">
        <v>52</v>
      </c>
      <c r="I145" s="89">
        <v>48</v>
      </c>
    </row>
    <row r="146" spans="1:9" ht="15.75">
      <c r="A146" s="89">
        <v>76</v>
      </c>
      <c r="B146" s="88">
        <v>145</v>
      </c>
      <c r="C146" s="89" t="s">
        <v>257</v>
      </c>
      <c r="D146" s="89" t="s">
        <v>49</v>
      </c>
      <c r="E146" s="93" t="s">
        <v>50</v>
      </c>
      <c r="F146" s="89" t="s">
        <v>72</v>
      </c>
      <c r="G146" s="90">
        <v>2013</v>
      </c>
      <c r="H146" s="89" t="s">
        <v>52</v>
      </c>
      <c r="I146" s="89">
        <v>48</v>
      </c>
    </row>
    <row r="147" spans="1:9" ht="15.75">
      <c r="A147" s="89">
        <v>58</v>
      </c>
      <c r="B147" s="88">
        <v>146</v>
      </c>
      <c r="C147" s="89" t="s">
        <v>257</v>
      </c>
      <c r="D147" s="89" t="s">
        <v>49</v>
      </c>
      <c r="E147" s="93" t="s">
        <v>50</v>
      </c>
      <c r="F147" s="89" t="s">
        <v>198</v>
      </c>
      <c r="G147" s="90">
        <v>2013</v>
      </c>
      <c r="H147" s="89" t="s">
        <v>52</v>
      </c>
      <c r="I147" s="89">
        <v>48</v>
      </c>
    </row>
    <row r="148" spans="1:9" ht="15.75">
      <c r="A148" s="89">
        <v>96</v>
      </c>
      <c r="B148" s="88">
        <v>147</v>
      </c>
      <c r="C148" s="89" t="s">
        <v>257</v>
      </c>
      <c r="D148" s="89" t="s">
        <v>49</v>
      </c>
      <c r="E148" s="93" t="s">
        <v>50</v>
      </c>
      <c r="F148" s="89" t="s">
        <v>79</v>
      </c>
      <c r="G148" s="90">
        <v>2013</v>
      </c>
      <c r="H148" s="89" t="s">
        <v>52</v>
      </c>
      <c r="I148" s="89">
        <v>48</v>
      </c>
    </row>
    <row r="271" spans="1:9" ht="15.75">
      <c r="A271" s="56"/>
      <c r="B271" s="97"/>
      <c r="C271" s="98"/>
      <c r="D271" s="73"/>
      <c r="E271" s="98"/>
      <c r="F271" s="100"/>
      <c r="G271" s="99"/>
      <c r="H271" s="98"/>
      <c r="I271" s="73"/>
    </row>
  </sheetData>
  <sheetProtection password="DA27" sheet="1" formatCells="0" formatColumns="0" formatRows="0" insertColumns="0" insertRows="0" insertHyperlinks="0" deleteColumns="0" deleteRows="0" sort="0" autoFilter="0" pivotTables="0"/>
  <autoFilter ref="A1:I270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80" r:id="rId1"/>
  <headerFooter alignWithMargins="0">
    <oddFooter>&amp;C&amp;"Arial,Félkövér dőlt"&amp;P/&amp;N</oddFooter>
  </headerFooter>
  <rowBreaks count="8" manualBreakCount="8">
    <brk id="36" max="255" man="1"/>
    <brk id="71" max="255" man="1"/>
    <brk id="106" max="255" man="1"/>
    <brk id="141" max="255" man="1"/>
    <brk id="164" max="255" man="1"/>
    <brk id="199" max="255" man="1"/>
    <brk id="234" max="255" man="1"/>
    <brk id="2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29"/>
  <sheetViews>
    <sheetView zoomScale="80" zoomScaleNormal="80" zoomScalePageLayoutView="0" workbookViewId="0" topLeftCell="A79">
      <selection activeCell="J88" sqref="J88"/>
    </sheetView>
  </sheetViews>
  <sheetFormatPr defaultColWidth="20.8515625" defaultRowHeight="18" customHeight="1"/>
  <cols>
    <col min="1" max="1" width="16.00390625" style="1" customWidth="1"/>
    <col min="2" max="3" width="16.00390625" style="2" customWidth="1"/>
    <col min="4" max="5" width="16.00390625" style="2" hidden="1" customWidth="1"/>
    <col min="6" max="6" width="8.7109375" style="3" hidden="1" customWidth="1"/>
    <col min="7" max="7" width="7.421875" style="82" hidden="1" customWidth="1"/>
    <col min="8" max="8" width="11.57421875" style="4" hidden="1" customWidth="1"/>
    <col min="9" max="11" width="7.421875" style="1" customWidth="1"/>
    <col min="12" max="16384" width="20.8515625" style="4" customWidth="1"/>
  </cols>
  <sheetData>
    <row r="1" spans="1:11" ht="51" customHeight="1">
      <c r="A1" s="31" t="s">
        <v>13</v>
      </c>
      <c r="B1" s="32" t="s">
        <v>14</v>
      </c>
      <c r="C1" s="33" t="s">
        <v>8</v>
      </c>
      <c r="D1" s="33" t="s">
        <v>9</v>
      </c>
      <c r="E1" s="33" t="s">
        <v>10</v>
      </c>
      <c r="I1" s="1" t="s">
        <v>15</v>
      </c>
      <c r="J1" s="1" t="s">
        <v>16</v>
      </c>
      <c r="K1" s="1" t="s">
        <v>17</v>
      </c>
    </row>
    <row r="2" spans="1:11" ht="18" customHeight="1">
      <c r="A2" s="40">
        <v>1</v>
      </c>
      <c r="B2" s="6">
        <v>3</v>
      </c>
      <c r="C2" s="29">
        <v>17</v>
      </c>
      <c r="D2" s="29">
        <f>C2</f>
        <v>17</v>
      </c>
      <c r="E2" s="29">
        <f>C2</f>
        <v>17</v>
      </c>
      <c r="F2" s="7">
        <f aca="true" t="shared" si="0" ref="F2:F65">COUNT(C2:E2)</f>
        <v>3</v>
      </c>
      <c r="G2" s="82">
        <f aca="true" t="shared" si="1" ref="G2:G65">AVERAGE(C2:E2)</f>
        <v>17</v>
      </c>
      <c r="H2" s="8" t="str">
        <f aca="true" t="shared" si="2" ref="H2:H65">IF(G2&gt;=18,"Arany",IF(G2&gt;=16,"Ezüst",IF(G2&gt;=14,"Bronz","")))</f>
        <v>Ezüst</v>
      </c>
      <c r="I2" s="35">
        <f>COUNTIF(H2:H601,"Arany")</f>
        <v>21</v>
      </c>
      <c r="J2" s="35">
        <f>COUNTIF(H2:H601,"Ezüst")</f>
        <v>28</v>
      </c>
      <c r="K2" s="35">
        <f>COUNTIF(H2:H601,"Bronz")</f>
        <v>26</v>
      </c>
    </row>
    <row r="3" spans="1:11" ht="18" customHeight="1">
      <c r="A3" s="40">
        <v>5</v>
      </c>
      <c r="B3" s="6">
        <v>3</v>
      </c>
      <c r="C3" s="30">
        <v>8</v>
      </c>
      <c r="D3" s="29">
        <f>C3</f>
        <v>8</v>
      </c>
      <c r="E3" s="29">
        <f>C3</f>
        <v>8</v>
      </c>
      <c r="F3" s="7">
        <f t="shared" si="0"/>
        <v>3</v>
      </c>
      <c r="G3" s="82">
        <f t="shared" si="1"/>
        <v>8</v>
      </c>
      <c r="H3" s="8">
        <f t="shared" si="2"/>
      </c>
      <c r="I3" s="37">
        <f>I2/421*100</f>
        <v>4.98812351543943</v>
      </c>
      <c r="J3" s="37">
        <f>J2/421*100</f>
        <v>6.65083135391924</v>
      </c>
      <c r="K3" s="37">
        <f>K2/421*100</f>
        <v>6.175771971496437</v>
      </c>
    </row>
    <row r="4" spans="1:8" ht="18" customHeight="1">
      <c r="A4" s="40">
        <v>3</v>
      </c>
      <c r="B4" s="6">
        <v>2</v>
      </c>
      <c r="C4" s="30">
        <v>18</v>
      </c>
      <c r="D4" s="29">
        <f aca="true" t="shared" si="3" ref="D4:D67">C4</f>
        <v>18</v>
      </c>
      <c r="E4" s="29">
        <f aca="true" t="shared" si="4" ref="E4:E67">C4</f>
        <v>18</v>
      </c>
      <c r="F4" s="7">
        <f t="shared" si="0"/>
        <v>3</v>
      </c>
      <c r="G4" s="82">
        <f t="shared" si="1"/>
        <v>18</v>
      </c>
      <c r="H4" s="8" t="str">
        <f t="shared" si="2"/>
        <v>Arany</v>
      </c>
    </row>
    <row r="5" spans="1:8" ht="18" customHeight="1">
      <c r="A5" s="40">
        <v>2</v>
      </c>
      <c r="B5" s="6">
        <v>1</v>
      </c>
      <c r="C5" s="30">
        <v>15</v>
      </c>
      <c r="D5" s="29">
        <f t="shared" si="3"/>
        <v>15</v>
      </c>
      <c r="E5" s="29">
        <f t="shared" si="4"/>
        <v>15</v>
      </c>
      <c r="F5" s="7">
        <f t="shared" si="0"/>
        <v>3</v>
      </c>
      <c r="G5" s="82">
        <f t="shared" si="1"/>
        <v>15</v>
      </c>
      <c r="H5" s="8" t="str">
        <f t="shared" si="2"/>
        <v>Bronz</v>
      </c>
    </row>
    <row r="6" spans="1:8" ht="18" customHeight="1">
      <c r="A6" s="40">
        <v>16</v>
      </c>
      <c r="B6" s="6">
        <v>1</v>
      </c>
      <c r="C6" s="30">
        <v>6</v>
      </c>
      <c r="D6" s="29">
        <f t="shared" si="3"/>
        <v>6</v>
      </c>
      <c r="E6" s="29">
        <f t="shared" si="4"/>
        <v>6</v>
      </c>
      <c r="F6" s="7">
        <f t="shared" si="0"/>
        <v>3</v>
      </c>
      <c r="G6" s="82">
        <f t="shared" si="1"/>
        <v>6</v>
      </c>
      <c r="H6" s="8">
        <f t="shared" si="2"/>
      </c>
    </row>
    <row r="7" spans="1:8" ht="18" customHeight="1">
      <c r="A7" s="9">
        <v>8</v>
      </c>
      <c r="B7" s="6">
        <v>3</v>
      </c>
      <c r="C7" s="30">
        <v>13</v>
      </c>
      <c r="D7" s="29">
        <f t="shared" si="3"/>
        <v>13</v>
      </c>
      <c r="E7" s="29">
        <f t="shared" si="4"/>
        <v>13</v>
      </c>
      <c r="F7" s="7">
        <f t="shared" si="0"/>
        <v>3</v>
      </c>
      <c r="G7" s="82">
        <f t="shared" si="1"/>
        <v>13</v>
      </c>
      <c r="H7" s="8">
        <f t="shared" si="2"/>
      </c>
    </row>
    <row r="8" spans="1:8" ht="18" customHeight="1">
      <c r="A8" s="5">
        <v>6</v>
      </c>
      <c r="B8" s="6">
        <v>2</v>
      </c>
      <c r="C8" s="30">
        <v>13</v>
      </c>
      <c r="D8" s="29">
        <f t="shared" si="3"/>
        <v>13</v>
      </c>
      <c r="E8" s="29">
        <f t="shared" si="4"/>
        <v>13</v>
      </c>
      <c r="F8" s="7">
        <f t="shared" si="0"/>
        <v>3</v>
      </c>
      <c r="G8" s="82">
        <f t="shared" si="1"/>
        <v>13</v>
      </c>
      <c r="H8" s="8">
        <f t="shared" si="2"/>
      </c>
    </row>
    <row r="9" spans="1:8" ht="18" customHeight="1">
      <c r="A9" s="9">
        <v>20</v>
      </c>
      <c r="B9" s="6">
        <v>3</v>
      </c>
      <c r="C9" s="30">
        <v>6</v>
      </c>
      <c r="D9" s="29">
        <f t="shared" si="3"/>
        <v>6</v>
      </c>
      <c r="E9" s="29">
        <f t="shared" si="4"/>
        <v>6</v>
      </c>
      <c r="F9" s="7">
        <f t="shared" si="0"/>
        <v>3</v>
      </c>
      <c r="G9" s="82">
        <f t="shared" si="1"/>
        <v>6</v>
      </c>
      <c r="H9" s="8">
        <f t="shared" si="2"/>
      </c>
    </row>
    <row r="10" spans="1:8" ht="18" customHeight="1">
      <c r="A10" s="5">
        <v>4</v>
      </c>
      <c r="B10" s="6">
        <v>1</v>
      </c>
      <c r="C10" s="30">
        <v>17</v>
      </c>
      <c r="D10" s="29">
        <f t="shared" si="3"/>
        <v>17</v>
      </c>
      <c r="E10" s="29">
        <f t="shared" si="4"/>
        <v>17</v>
      </c>
      <c r="F10" s="7">
        <f t="shared" si="0"/>
        <v>3</v>
      </c>
      <c r="G10" s="82">
        <f t="shared" si="1"/>
        <v>17</v>
      </c>
      <c r="H10" s="8" t="str">
        <f t="shared" si="2"/>
        <v>Ezüst</v>
      </c>
    </row>
    <row r="11" spans="1:8" ht="18" customHeight="1">
      <c r="A11" s="9">
        <v>9</v>
      </c>
      <c r="B11" s="6">
        <v>2</v>
      </c>
      <c r="C11" s="30">
        <v>5</v>
      </c>
      <c r="D11" s="29">
        <f t="shared" si="3"/>
        <v>5</v>
      </c>
      <c r="E11" s="29">
        <f t="shared" si="4"/>
        <v>5</v>
      </c>
      <c r="F11" s="7">
        <f t="shared" si="0"/>
        <v>3</v>
      </c>
      <c r="G11" s="82">
        <f t="shared" si="1"/>
        <v>5</v>
      </c>
      <c r="H11" s="8">
        <f t="shared" si="2"/>
      </c>
    </row>
    <row r="12" spans="1:8" ht="18" customHeight="1">
      <c r="A12" s="5">
        <v>11</v>
      </c>
      <c r="B12" s="6">
        <v>3</v>
      </c>
      <c r="C12" s="30">
        <v>13</v>
      </c>
      <c r="D12" s="29">
        <f t="shared" si="3"/>
        <v>13</v>
      </c>
      <c r="E12" s="29">
        <f t="shared" si="4"/>
        <v>13</v>
      </c>
      <c r="F12" s="7">
        <f t="shared" si="0"/>
        <v>3</v>
      </c>
      <c r="G12" s="82">
        <f t="shared" si="1"/>
        <v>13</v>
      </c>
      <c r="H12" s="8">
        <f t="shared" si="2"/>
      </c>
    </row>
    <row r="13" spans="1:8" ht="18" customHeight="1">
      <c r="A13" s="9">
        <v>7</v>
      </c>
      <c r="B13" s="6">
        <v>1</v>
      </c>
      <c r="C13" s="30">
        <v>8</v>
      </c>
      <c r="D13" s="29">
        <f t="shared" si="3"/>
        <v>8</v>
      </c>
      <c r="E13" s="29">
        <f t="shared" si="4"/>
        <v>8</v>
      </c>
      <c r="F13" s="7">
        <f t="shared" si="0"/>
        <v>3</v>
      </c>
      <c r="G13" s="82">
        <f t="shared" si="1"/>
        <v>8</v>
      </c>
      <c r="H13" s="8">
        <f t="shared" si="2"/>
      </c>
    </row>
    <row r="14" spans="1:9" ht="18" customHeight="1">
      <c r="A14" s="5">
        <v>18</v>
      </c>
      <c r="B14" s="6">
        <v>2</v>
      </c>
      <c r="C14" s="30">
        <v>10</v>
      </c>
      <c r="D14" s="29">
        <f t="shared" si="3"/>
        <v>10</v>
      </c>
      <c r="E14" s="29">
        <f t="shared" si="4"/>
        <v>10</v>
      </c>
      <c r="F14" s="7">
        <f t="shared" si="0"/>
        <v>3</v>
      </c>
      <c r="G14" s="82">
        <f t="shared" si="1"/>
        <v>10</v>
      </c>
      <c r="H14" s="8">
        <f t="shared" si="2"/>
      </c>
      <c r="I14" s="34"/>
    </row>
    <row r="15" spans="1:8" ht="18" customHeight="1">
      <c r="A15" s="9">
        <v>14</v>
      </c>
      <c r="B15" s="6">
        <v>3</v>
      </c>
      <c r="C15" s="30">
        <v>9</v>
      </c>
      <c r="D15" s="29">
        <f t="shared" si="3"/>
        <v>9</v>
      </c>
      <c r="E15" s="29">
        <f t="shared" si="4"/>
        <v>9</v>
      </c>
      <c r="F15" s="7">
        <f t="shared" si="0"/>
        <v>3</v>
      </c>
      <c r="G15" s="82">
        <f t="shared" si="1"/>
        <v>9</v>
      </c>
      <c r="H15" s="8">
        <f t="shared" si="2"/>
      </c>
    </row>
    <row r="16" spans="1:8" ht="18" customHeight="1">
      <c r="A16" s="5">
        <v>12</v>
      </c>
      <c r="B16" s="6">
        <v>2</v>
      </c>
      <c r="C16" s="30">
        <v>5</v>
      </c>
      <c r="D16" s="29">
        <f t="shared" si="3"/>
        <v>5</v>
      </c>
      <c r="E16" s="29">
        <f t="shared" si="4"/>
        <v>5</v>
      </c>
      <c r="F16" s="7">
        <f t="shared" si="0"/>
        <v>3</v>
      </c>
      <c r="G16" s="82">
        <f t="shared" si="1"/>
        <v>5</v>
      </c>
      <c r="H16" s="8">
        <f t="shared" si="2"/>
      </c>
    </row>
    <row r="17" spans="1:8" ht="18" customHeight="1">
      <c r="A17" s="9">
        <v>10</v>
      </c>
      <c r="B17" s="6">
        <v>1</v>
      </c>
      <c r="C17" s="30">
        <v>9</v>
      </c>
      <c r="D17" s="29">
        <f t="shared" si="3"/>
        <v>9</v>
      </c>
      <c r="E17" s="29">
        <f t="shared" si="4"/>
        <v>9</v>
      </c>
      <c r="F17" s="7">
        <f t="shared" si="0"/>
        <v>3</v>
      </c>
      <c r="G17" s="82">
        <f t="shared" si="1"/>
        <v>9</v>
      </c>
      <c r="H17" s="8">
        <f t="shared" si="2"/>
      </c>
    </row>
    <row r="18" spans="1:8" ht="18" customHeight="1">
      <c r="A18" s="5">
        <v>21</v>
      </c>
      <c r="B18" s="6">
        <v>2</v>
      </c>
      <c r="C18" s="30">
        <v>15</v>
      </c>
      <c r="D18" s="29">
        <f t="shared" si="3"/>
        <v>15</v>
      </c>
      <c r="E18" s="29">
        <f t="shared" si="4"/>
        <v>15</v>
      </c>
      <c r="F18" s="7">
        <f t="shared" si="0"/>
        <v>3</v>
      </c>
      <c r="G18" s="82">
        <f t="shared" si="1"/>
        <v>15</v>
      </c>
      <c r="H18" s="8" t="str">
        <f t="shared" si="2"/>
        <v>Bronz</v>
      </c>
    </row>
    <row r="19" spans="1:8" ht="18" customHeight="1">
      <c r="A19" s="9">
        <v>15</v>
      </c>
      <c r="B19" s="6">
        <v>2</v>
      </c>
      <c r="C19" s="30">
        <v>18</v>
      </c>
      <c r="D19" s="29">
        <f t="shared" si="3"/>
        <v>18</v>
      </c>
      <c r="E19" s="29">
        <f t="shared" si="4"/>
        <v>18</v>
      </c>
      <c r="F19" s="7">
        <f t="shared" si="0"/>
        <v>3</v>
      </c>
      <c r="G19" s="82">
        <f t="shared" si="1"/>
        <v>18</v>
      </c>
      <c r="H19" s="8" t="str">
        <f t="shared" si="2"/>
        <v>Arany</v>
      </c>
    </row>
    <row r="20" spans="1:8" ht="18" customHeight="1">
      <c r="A20" s="5">
        <v>17</v>
      </c>
      <c r="B20" s="6">
        <v>3</v>
      </c>
      <c r="C20" s="30">
        <v>13</v>
      </c>
      <c r="D20" s="29">
        <f t="shared" si="3"/>
        <v>13</v>
      </c>
      <c r="E20" s="29">
        <f t="shared" si="4"/>
        <v>13</v>
      </c>
      <c r="F20" s="7">
        <f t="shared" si="0"/>
        <v>3</v>
      </c>
      <c r="G20" s="82">
        <f t="shared" si="1"/>
        <v>13</v>
      </c>
      <c r="H20" s="8">
        <f t="shared" si="2"/>
      </c>
    </row>
    <row r="21" spans="1:8" ht="18" customHeight="1">
      <c r="A21" s="9">
        <v>13</v>
      </c>
      <c r="B21" s="6">
        <v>1</v>
      </c>
      <c r="C21" s="30">
        <v>6</v>
      </c>
      <c r="D21" s="29">
        <f t="shared" si="3"/>
        <v>6</v>
      </c>
      <c r="E21" s="29">
        <f t="shared" si="4"/>
        <v>6</v>
      </c>
      <c r="F21" s="7">
        <f t="shared" si="0"/>
        <v>3</v>
      </c>
      <c r="G21" s="82">
        <f t="shared" si="1"/>
        <v>6</v>
      </c>
      <c r="H21" s="8">
        <f t="shared" si="2"/>
      </c>
    </row>
    <row r="22" spans="1:8" ht="18" customHeight="1">
      <c r="A22" s="5">
        <v>19</v>
      </c>
      <c r="B22" s="6">
        <v>1</v>
      </c>
      <c r="C22" s="30">
        <v>10</v>
      </c>
      <c r="D22" s="29">
        <f t="shared" si="3"/>
        <v>10</v>
      </c>
      <c r="E22" s="29">
        <f t="shared" si="4"/>
        <v>10</v>
      </c>
      <c r="F22" s="7">
        <f t="shared" si="0"/>
        <v>3</v>
      </c>
      <c r="G22" s="82">
        <f t="shared" si="1"/>
        <v>10</v>
      </c>
      <c r="H22" s="8">
        <f t="shared" si="2"/>
      </c>
    </row>
    <row r="23" spans="1:8" ht="18" customHeight="1">
      <c r="A23" s="9">
        <v>23</v>
      </c>
      <c r="B23" s="6">
        <v>3</v>
      </c>
      <c r="C23" s="30">
        <v>17</v>
      </c>
      <c r="D23" s="29">
        <f t="shared" si="3"/>
        <v>17</v>
      </c>
      <c r="E23" s="29">
        <f t="shared" si="4"/>
        <v>17</v>
      </c>
      <c r="F23" s="7">
        <f t="shared" si="0"/>
        <v>3</v>
      </c>
      <c r="G23" s="82">
        <f t="shared" si="1"/>
        <v>17</v>
      </c>
      <c r="H23" s="8" t="str">
        <f t="shared" si="2"/>
        <v>Ezüst</v>
      </c>
    </row>
    <row r="24" spans="1:8" ht="18" customHeight="1">
      <c r="A24" s="5">
        <v>24</v>
      </c>
      <c r="B24" s="6">
        <v>2</v>
      </c>
      <c r="C24" s="30">
        <v>20</v>
      </c>
      <c r="D24" s="29">
        <f t="shared" si="3"/>
        <v>20</v>
      </c>
      <c r="E24" s="29">
        <f t="shared" si="4"/>
        <v>20</v>
      </c>
      <c r="F24" s="7">
        <f t="shared" si="0"/>
        <v>3</v>
      </c>
      <c r="G24" s="82">
        <f t="shared" si="1"/>
        <v>20</v>
      </c>
      <c r="H24" s="8" t="str">
        <f t="shared" si="2"/>
        <v>Arany</v>
      </c>
    </row>
    <row r="25" spans="1:8" ht="18" customHeight="1">
      <c r="A25" s="9">
        <v>22</v>
      </c>
      <c r="B25" s="6">
        <v>1</v>
      </c>
      <c r="C25" s="30">
        <v>12</v>
      </c>
      <c r="D25" s="29">
        <f t="shared" si="3"/>
        <v>12</v>
      </c>
      <c r="E25" s="29">
        <f t="shared" si="4"/>
        <v>12</v>
      </c>
      <c r="F25" s="7">
        <f t="shared" si="0"/>
        <v>3</v>
      </c>
      <c r="G25" s="82">
        <f t="shared" si="1"/>
        <v>12</v>
      </c>
      <c r="H25" s="8">
        <f t="shared" si="2"/>
      </c>
    </row>
    <row r="26" spans="1:8" ht="18" customHeight="1">
      <c r="A26" s="5">
        <v>26</v>
      </c>
      <c r="B26" s="6">
        <v>3</v>
      </c>
      <c r="C26" s="30">
        <v>9</v>
      </c>
      <c r="D26" s="29">
        <f t="shared" si="3"/>
        <v>9</v>
      </c>
      <c r="E26" s="29">
        <f t="shared" si="4"/>
        <v>9</v>
      </c>
      <c r="F26" s="7">
        <f t="shared" si="0"/>
        <v>3</v>
      </c>
      <c r="G26" s="82">
        <f t="shared" si="1"/>
        <v>9</v>
      </c>
      <c r="H26" s="8">
        <f t="shared" si="2"/>
      </c>
    </row>
    <row r="27" spans="1:8" ht="18" customHeight="1">
      <c r="A27" s="9">
        <v>29</v>
      </c>
      <c r="B27" s="6">
        <v>3</v>
      </c>
      <c r="C27" s="30">
        <v>0</v>
      </c>
      <c r="D27" s="29">
        <f t="shared" si="3"/>
        <v>0</v>
      </c>
      <c r="E27" s="29">
        <f t="shared" si="4"/>
        <v>0</v>
      </c>
      <c r="F27" s="7">
        <f t="shared" si="0"/>
        <v>3</v>
      </c>
      <c r="G27" s="82">
        <f t="shared" si="1"/>
        <v>0</v>
      </c>
      <c r="H27" s="8">
        <f t="shared" si="2"/>
      </c>
    </row>
    <row r="28" spans="1:8" ht="18" customHeight="1">
      <c r="A28" s="5">
        <v>25</v>
      </c>
      <c r="B28" s="6">
        <v>1</v>
      </c>
      <c r="C28" s="30">
        <v>15</v>
      </c>
      <c r="D28" s="29">
        <f t="shared" si="3"/>
        <v>15</v>
      </c>
      <c r="E28" s="29">
        <f t="shared" si="4"/>
        <v>15</v>
      </c>
      <c r="F28" s="7">
        <f t="shared" si="0"/>
        <v>3</v>
      </c>
      <c r="G28" s="82">
        <f t="shared" si="1"/>
        <v>15</v>
      </c>
      <c r="H28" s="8" t="str">
        <f t="shared" si="2"/>
        <v>Bronz</v>
      </c>
    </row>
    <row r="29" spans="1:8" ht="18" customHeight="1">
      <c r="A29" s="9">
        <v>28</v>
      </c>
      <c r="B29" s="6">
        <v>1</v>
      </c>
      <c r="C29" s="30">
        <v>0</v>
      </c>
      <c r="D29" s="29">
        <f t="shared" si="3"/>
        <v>0</v>
      </c>
      <c r="E29" s="29">
        <f t="shared" si="4"/>
        <v>0</v>
      </c>
      <c r="F29" s="7">
        <f t="shared" si="0"/>
        <v>3</v>
      </c>
      <c r="G29" s="82">
        <f t="shared" si="1"/>
        <v>0</v>
      </c>
      <c r="H29" s="8">
        <f t="shared" si="2"/>
      </c>
    </row>
    <row r="30" spans="1:8" ht="18" customHeight="1">
      <c r="A30" s="5">
        <v>32</v>
      </c>
      <c r="B30" s="6">
        <v>3</v>
      </c>
      <c r="C30" s="30">
        <v>10</v>
      </c>
      <c r="D30" s="29">
        <f t="shared" si="3"/>
        <v>10</v>
      </c>
      <c r="E30" s="29">
        <f t="shared" si="4"/>
        <v>10</v>
      </c>
      <c r="F30" s="7">
        <f t="shared" si="0"/>
        <v>3</v>
      </c>
      <c r="G30" s="82">
        <f t="shared" si="1"/>
        <v>10</v>
      </c>
      <c r="H30" s="8">
        <f t="shared" si="2"/>
      </c>
    </row>
    <row r="31" spans="1:8" ht="18" customHeight="1">
      <c r="A31" s="9">
        <v>30</v>
      </c>
      <c r="B31" s="6">
        <v>2</v>
      </c>
      <c r="C31" s="30">
        <v>18</v>
      </c>
      <c r="D31" s="29">
        <f t="shared" si="3"/>
        <v>18</v>
      </c>
      <c r="E31" s="29">
        <f t="shared" si="4"/>
        <v>18</v>
      </c>
      <c r="F31" s="7">
        <f t="shared" si="0"/>
        <v>3</v>
      </c>
      <c r="G31" s="82">
        <f t="shared" si="1"/>
        <v>18</v>
      </c>
      <c r="H31" s="8" t="str">
        <f t="shared" si="2"/>
        <v>Arany</v>
      </c>
    </row>
    <row r="32" spans="1:8" ht="18" customHeight="1">
      <c r="A32" s="5">
        <v>27</v>
      </c>
      <c r="B32" s="6">
        <v>2</v>
      </c>
      <c r="C32" s="30">
        <v>18</v>
      </c>
      <c r="D32" s="29">
        <f t="shared" si="3"/>
        <v>18</v>
      </c>
      <c r="E32" s="29">
        <f t="shared" si="4"/>
        <v>18</v>
      </c>
      <c r="F32" s="7">
        <f t="shared" si="0"/>
        <v>3</v>
      </c>
      <c r="G32" s="82">
        <f t="shared" si="1"/>
        <v>18</v>
      </c>
      <c r="H32" s="8" t="str">
        <f t="shared" si="2"/>
        <v>Arany</v>
      </c>
    </row>
    <row r="33" spans="1:8" ht="18" customHeight="1">
      <c r="A33" s="9">
        <v>31</v>
      </c>
      <c r="B33" s="6">
        <v>1</v>
      </c>
      <c r="C33" s="30">
        <v>12</v>
      </c>
      <c r="D33" s="29">
        <f t="shared" si="3"/>
        <v>12</v>
      </c>
      <c r="E33" s="29">
        <f t="shared" si="4"/>
        <v>12</v>
      </c>
      <c r="F33" s="7">
        <f t="shared" si="0"/>
        <v>3</v>
      </c>
      <c r="G33" s="82">
        <f t="shared" si="1"/>
        <v>12</v>
      </c>
      <c r="H33" s="8">
        <f t="shared" si="2"/>
      </c>
    </row>
    <row r="34" spans="1:8" ht="18" customHeight="1">
      <c r="A34" s="5">
        <v>35</v>
      </c>
      <c r="B34" s="6">
        <v>3</v>
      </c>
      <c r="C34" s="30">
        <v>9</v>
      </c>
      <c r="D34" s="29">
        <f t="shared" si="3"/>
        <v>9</v>
      </c>
      <c r="E34" s="29">
        <f t="shared" si="4"/>
        <v>9</v>
      </c>
      <c r="F34" s="7">
        <f t="shared" si="0"/>
        <v>3</v>
      </c>
      <c r="G34" s="82">
        <f t="shared" si="1"/>
        <v>9</v>
      </c>
      <c r="H34" s="8">
        <f t="shared" si="2"/>
      </c>
    </row>
    <row r="35" spans="1:8" ht="18" customHeight="1">
      <c r="A35" s="9">
        <v>34</v>
      </c>
      <c r="B35" s="6">
        <v>1</v>
      </c>
      <c r="C35" s="30">
        <v>6</v>
      </c>
      <c r="D35" s="29">
        <f t="shared" si="3"/>
        <v>6</v>
      </c>
      <c r="E35" s="29">
        <f t="shared" si="4"/>
        <v>6</v>
      </c>
      <c r="F35" s="7">
        <f t="shared" si="0"/>
        <v>3</v>
      </c>
      <c r="G35" s="82">
        <f t="shared" si="1"/>
        <v>6</v>
      </c>
      <c r="H35" s="8">
        <f t="shared" si="2"/>
      </c>
    </row>
    <row r="36" spans="1:8" ht="18" customHeight="1">
      <c r="A36" s="5">
        <v>33</v>
      </c>
      <c r="B36" s="6">
        <v>3</v>
      </c>
      <c r="C36" s="30">
        <v>15</v>
      </c>
      <c r="D36" s="29">
        <f t="shared" si="3"/>
        <v>15</v>
      </c>
      <c r="E36" s="29">
        <f t="shared" si="4"/>
        <v>15</v>
      </c>
      <c r="F36" s="7">
        <f t="shared" si="0"/>
        <v>3</v>
      </c>
      <c r="G36" s="82">
        <f t="shared" si="1"/>
        <v>15</v>
      </c>
      <c r="H36" s="8" t="str">
        <f t="shared" si="2"/>
        <v>Bronz</v>
      </c>
    </row>
    <row r="37" spans="1:8" ht="18" customHeight="1">
      <c r="A37" s="9">
        <v>37</v>
      </c>
      <c r="B37" s="6">
        <v>1</v>
      </c>
      <c r="C37" s="30">
        <v>15</v>
      </c>
      <c r="D37" s="29">
        <f t="shared" si="3"/>
        <v>15</v>
      </c>
      <c r="E37" s="29">
        <f t="shared" si="4"/>
        <v>15</v>
      </c>
      <c r="F37" s="7">
        <f t="shared" si="0"/>
        <v>3</v>
      </c>
      <c r="G37" s="82">
        <f t="shared" si="1"/>
        <v>15</v>
      </c>
      <c r="H37" s="8" t="str">
        <f t="shared" si="2"/>
        <v>Bronz</v>
      </c>
    </row>
    <row r="38" spans="1:8" ht="18" customHeight="1">
      <c r="A38" s="5">
        <v>36</v>
      </c>
      <c r="B38" s="6">
        <v>2</v>
      </c>
      <c r="C38" s="30">
        <v>10</v>
      </c>
      <c r="D38" s="29">
        <f t="shared" si="3"/>
        <v>10</v>
      </c>
      <c r="E38" s="29">
        <f t="shared" si="4"/>
        <v>10</v>
      </c>
      <c r="F38" s="7">
        <f t="shared" si="0"/>
        <v>3</v>
      </c>
      <c r="G38" s="82">
        <f t="shared" si="1"/>
        <v>10</v>
      </c>
      <c r="H38" s="8">
        <f t="shared" si="2"/>
      </c>
    </row>
    <row r="39" spans="1:8" ht="18" customHeight="1">
      <c r="A39" s="9">
        <v>38</v>
      </c>
      <c r="B39" s="6">
        <v>2</v>
      </c>
      <c r="C39" s="30">
        <v>8</v>
      </c>
      <c r="D39" s="29">
        <f t="shared" si="3"/>
        <v>8</v>
      </c>
      <c r="E39" s="29">
        <f t="shared" si="4"/>
        <v>8</v>
      </c>
      <c r="F39" s="7">
        <f t="shared" si="0"/>
        <v>3</v>
      </c>
      <c r="G39" s="82">
        <f t="shared" si="1"/>
        <v>8</v>
      </c>
      <c r="H39" s="8">
        <f t="shared" si="2"/>
      </c>
    </row>
    <row r="40" spans="1:8" ht="18" customHeight="1">
      <c r="A40" s="5">
        <v>40</v>
      </c>
      <c r="B40" s="6">
        <v>1</v>
      </c>
      <c r="C40" s="30">
        <v>11</v>
      </c>
      <c r="D40" s="29">
        <f t="shared" si="3"/>
        <v>11</v>
      </c>
      <c r="E40" s="29">
        <f t="shared" si="4"/>
        <v>11</v>
      </c>
      <c r="F40" s="7">
        <f t="shared" si="0"/>
        <v>3</v>
      </c>
      <c r="G40" s="82">
        <f t="shared" si="1"/>
        <v>11</v>
      </c>
      <c r="H40" s="8">
        <f t="shared" si="2"/>
      </c>
    </row>
    <row r="41" spans="1:8" ht="18" customHeight="1">
      <c r="A41" s="9">
        <v>41</v>
      </c>
      <c r="B41" s="6">
        <v>3</v>
      </c>
      <c r="C41" s="30">
        <v>12</v>
      </c>
      <c r="D41" s="29">
        <f t="shared" si="3"/>
        <v>12</v>
      </c>
      <c r="E41" s="29">
        <f t="shared" si="4"/>
        <v>12</v>
      </c>
      <c r="F41" s="7">
        <f t="shared" si="0"/>
        <v>3</v>
      </c>
      <c r="G41" s="82">
        <f t="shared" si="1"/>
        <v>12</v>
      </c>
      <c r="H41" s="8">
        <f t="shared" si="2"/>
      </c>
    </row>
    <row r="42" spans="1:8" ht="18" customHeight="1">
      <c r="A42" s="5">
        <v>43</v>
      </c>
      <c r="B42" s="6">
        <v>1</v>
      </c>
      <c r="C42" s="30">
        <v>14</v>
      </c>
      <c r="D42" s="29">
        <f t="shared" si="3"/>
        <v>14</v>
      </c>
      <c r="E42" s="29">
        <f t="shared" si="4"/>
        <v>14</v>
      </c>
      <c r="F42" s="7">
        <f t="shared" si="0"/>
        <v>3</v>
      </c>
      <c r="G42" s="82">
        <f t="shared" si="1"/>
        <v>14</v>
      </c>
      <c r="H42" s="8" t="str">
        <f t="shared" si="2"/>
        <v>Bronz</v>
      </c>
    </row>
    <row r="43" spans="1:8" ht="18" customHeight="1">
      <c r="A43" s="9">
        <v>44</v>
      </c>
      <c r="B43" s="6">
        <v>3</v>
      </c>
      <c r="C43" s="30">
        <v>18</v>
      </c>
      <c r="D43" s="29">
        <f t="shared" si="3"/>
        <v>18</v>
      </c>
      <c r="E43" s="29">
        <f t="shared" si="4"/>
        <v>18</v>
      </c>
      <c r="F43" s="7">
        <f t="shared" si="0"/>
        <v>3</v>
      </c>
      <c r="G43" s="82">
        <f t="shared" si="1"/>
        <v>18</v>
      </c>
      <c r="H43" s="8" t="str">
        <f t="shared" si="2"/>
        <v>Arany</v>
      </c>
    </row>
    <row r="44" spans="1:8" ht="18" customHeight="1">
      <c r="A44" s="5">
        <v>46</v>
      </c>
      <c r="B44" s="6">
        <v>1</v>
      </c>
      <c r="C44" s="30">
        <v>9</v>
      </c>
      <c r="D44" s="29">
        <f t="shared" si="3"/>
        <v>9</v>
      </c>
      <c r="E44" s="29">
        <f t="shared" si="4"/>
        <v>9</v>
      </c>
      <c r="F44" s="7">
        <f t="shared" si="0"/>
        <v>3</v>
      </c>
      <c r="G44" s="82">
        <f t="shared" si="1"/>
        <v>9</v>
      </c>
      <c r="H44" s="8">
        <f t="shared" si="2"/>
      </c>
    </row>
    <row r="45" spans="1:8" ht="18" customHeight="1">
      <c r="A45" s="9">
        <v>47</v>
      </c>
      <c r="B45" s="6">
        <v>3</v>
      </c>
      <c r="C45" s="30">
        <v>17</v>
      </c>
      <c r="D45" s="29">
        <f t="shared" si="3"/>
        <v>17</v>
      </c>
      <c r="E45" s="29">
        <f t="shared" si="4"/>
        <v>17</v>
      </c>
      <c r="F45" s="7">
        <f t="shared" si="0"/>
        <v>3</v>
      </c>
      <c r="G45" s="82">
        <f t="shared" si="1"/>
        <v>17</v>
      </c>
      <c r="H45" s="8" t="str">
        <f t="shared" si="2"/>
        <v>Ezüst</v>
      </c>
    </row>
    <row r="46" spans="1:8" ht="18" customHeight="1">
      <c r="A46" s="5">
        <v>49</v>
      </c>
      <c r="B46" s="6">
        <v>1</v>
      </c>
      <c r="C46" s="30">
        <v>12</v>
      </c>
      <c r="D46" s="29">
        <f t="shared" si="3"/>
        <v>12</v>
      </c>
      <c r="E46" s="29">
        <f t="shared" si="4"/>
        <v>12</v>
      </c>
      <c r="F46" s="7">
        <f t="shared" si="0"/>
        <v>3</v>
      </c>
      <c r="G46" s="82">
        <f t="shared" si="1"/>
        <v>12</v>
      </c>
      <c r="H46" s="8">
        <f t="shared" si="2"/>
      </c>
    </row>
    <row r="47" spans="1:8" ht="18" customHeight="1">
      <c r="A47" s="9">
        <v>50</v>
      </c>
      <c r="B47" s="6">
        <v>3</v>
      </c>
      <c r="C47" s="30">
        <v>13</v>
      </c>
      <c r="D47" s="29">
        <f t="shared" si="3"/>
        <v>13</v>
      </c>
      <c r="E47" s="29">
        <f t="shared" si="4"/>
        <v>13</v>
      </c>
      <c r="F47" s="7">
        <f t="shared" si="0"/>
        <v>3</v>
      </c>
      <c r="G47" s="82">
        <f t="shared" si="1"/>
        <v>13</v>
      </c>
      <c r="H47" s="8">
        <f t="shared" si="2"/>
      </c>
    </row>
    <row r="48" spans="1:8" ht="18" customHeight="1">
      <c r="A48" s="5">
        <v>48</v>
      </c>
      <c r="B48" s="6">
        <v>2</v>
      </c>
      <c r="C48" s="30">
        <v>17</v>
      </c>
      <c r="D48" s="29">
        <f t="shared" si="3"/>
        <v>17</v>
      </c>
      <c r="E48" s="29">
        <f t="shared" si="4"/>
        <v>17</v>
      </c>
      <c r="F48" s="7">
        <f t="shared" si="0"/>
        <v>3</v>
      </c>
      <c r="G48" s="82">
        <f t="shared" si="1"/>
        <v>17</v>
      </c>
      <c r="H48" s="8" t="str">
        <f t="shared" si="2"/>
        <v>Ezüst</v>
      </c>
    </row>
    <row r="49" spans="1:8" ht="18" customHeight="1">
      <c r="A49" s="5">
        <v>45</v>
      </c>
      <c r="B49" s="6">
        <v>2</v>
      </c>
      <c r="C49" s="30">
        <v>12</v>
      </c>
      <c r="D49" s="29">
        <f t="shared" si="3"/>
        <v>12</v>
      </c>
      <c r="E49" s="29">
        <f t="shared" si="4"/>
        <v>12</v>
      </c>
      <c r="F49" s="7">
        <f t="shared" si="0"/>
        <v>3</v>
      </c>
      <c r="G49" s="82">
        <f t="shared" si="1"/>
        <v>12</v>
      </c>
      <c r="H49" s="8">
        <f t="shared" si="2"/>
      </c>
    </row>
    <row r="50" spans="1:8" ht="18" customHeight="1">
      <c r="A50" s="5">
        <v>42</v>
      </c>
      <c r="B50" s="6">
        <v>2</v>
      </c>
      <c r="C50" s="30">
        <v>16</v>
      </c>
      <c r="D50" s="29">
        <f t="shared" si="3"/>
        <v>16</v>
      </c>
      <c r="E50" s="29">
        <f t="shared" si="4"/>
        <v>16</v>
      </c>
      <c r="F50" s="7">
        <f t="shared" si="0"/>
        <v>3</v>
      </c>
      <c r="G50" s="82">
        <f t="shared" si="1"/>
        <v>16</v>
      </c>
      <c r="H50" s="8" t="str">
        <f t="shared" si="2"/>
        <v>Ezüst</v>
      </c>
    </row>
    <row r="51" spans="1:8" ht="18" customHeight="1">
      <c r="A51" s="9">
        <v>39</v>
      </c>
      <c r="B51" s="6">
        <v>2</v>
      </c>
      <c r="C51" s="30">
        <v>7</v>
      </c>
      <c r="D51" s="29">
        <f t="shared" si="3"/>
        <v>7</v>
      </c>
      <c r="E51" s="29">
        <f t="shared" si="4"/>
        <v>7</v>
      </c>
      <c r="F51" s="7">
        <f t="shared" si="0"/>
        <v>3</v>
      </c>
      <c r="G51" s="82">
        <f t="shared" si="1"/>
        <v>7</v>
      </c>
      <c r="H51" s="8">
        <f t="shared" si="2"/>
      </c>
    </row>
    <row r="52" spans="1:8" ht="18" customHeight="1">
      <c r="A52" s="5">
        <v>52</v>
      </c>
      <c r="B52" s="6">
        <v>1</v>
      </c>
      <c r="C52" s="30">
        <v>10</v>
      </c>
      <c r="D52" s="29">
        <f t="shared" si="3"/>
        <v>10</v>
      </c>
      <c r="E52" s="29">
        <f t="shared" si="4"/>
        <v>10</v>
      </c>
      <c r="F52" s="7">
        <f t="shared" si="0"/>
        <v>3</v>
      </c>
      <c r="G52" s="82">
        <f t="shared" si="1"/>
        <v>10</v>
      </c>
      <c r="H52" s="8">
        <f t="shared" si="2"/>
      </c>
    </row>
    <row r="53" spans="1:8" ht="18" customHeight="1">
      <c r="A53" s="5">
        <v>53</v>
      </c>
      <c r="B53" s="6">
        <v>3</v>
      </c>
      <c r="C53" s="30">
        <v>18</v>
      </c>
      <c r="D53" s="29">
        <f t="shared" si="3"/>
        <v>18</v>
      </c>
      <c r="E53" s="29">
        <f t="shared" si="4"/>
        <v>18</v>
      </c>
      <c r="F53" s="7">
        <f t="shared" si="0"/>
        <v>3</v>
      </c>
      <c r="G53" s="82">
        <f t="shared" si="1"/>
        <v>18</v>
      </c>
      <c r="H53" s="8" t="str">
        <f t="shared" si="2"/>
        <v>Arany</v>
      </c>
    </row>
    <row r="54" spans="1:8" ht="18" customHeight="1">
      <c r="A54" s="9">
        <v>55</v>
      </c>
      <c r="B54" s="6">
        <v>1</v>
      </c>
      <c r="C54" s="30">
        <v>10</v>
      </c>
      <c r="D54" s="29">
        <f t="shared" si="3"/>
        <v>10</v>
      </c>
      <c r="E54" s="29">
        <f t="shared" si="4"/>
        <v>10</v>
      </c>
      <c r="F54" s="7">
        <f t="shared" si="0"/>
        <v>3</v>
      </c>
      <c r="G54" s="82">
        <f t="shared" si="1"/>
        <v>10</v>
      </c>
      <c r="H54" s="8">
        <f t="shared" si="2"/>
      </c>
    </row>
    <row r="55" spans="1:8" ht="18" customHeight="1">
      <c r="A55" s="5">
        <v>56</v>
      </c>
      <c r="B55" s="6">
        <v>3</v>
      </c>
      <c r="C55" s="30">
        <v>15</v>
      </c>
      <c r="D55" s="29">
        <f t="shared" si="3"/>
        <v>15</v>
      </c>
      <c r="E55" s="29">
        <f t="shared" si="4"/>
        <v>15</v>
      </c>
      <c r="F55" s="7">
        <f t="shared" si="0"/>
        <v>3</v>
      </c>
      <c r="G55" s="82">
        <f t="shared" si="1"/>
        <v>15</v>
      </c>
      <c r="H55" s="8" t="str">
        <f t="shared" si="2"/>
        <v>Bronz</v>
      </c>
    </row>
    <row r="56" spans="1:8" ht="18" customHeight="1">
      <c r="A56" s="5">
        <v>58</v>
      </c>
      <c r="B56" s="6">
        <v>1</v>
      </c>
      <c r="C56" s="30">
        <v>16</v>
      </c>
      <c r="D56" s="29">
        <f t="shared" si="3"/>
        <v>16</v>
      </c>
      <c r="E56" s="29">
        <f t="shared" si="4"/>
        <v>16</v>
      </c>
      <c r="F56" s="7">
        <f t="shared" si="0"/>
        <v>3</v>
      </c>
      <c r="G56" s="82">
        <f t="shared" si="1"/>
        <v>16</v>
      </c>
      <c r="H56" s="8" t="str">
        <f t="shared" si="2"/>
        <v>Ezüst</v>
      </c>
    </row>
    <row r="57" spans="1:8" ht="18" customHeight="1">
      <c r="A57" s="9">
        <v>59</v>
      </c>
      <c r="B57" s="6">
        <v>3</v>
      </c>
      <c r="C57" s="30">
        <v>19</v>
      </c>
      <c r="D57" s="29">
        <f t="shared" si="3"/>
        <v>19</v>
      </c>
      <c r="E57" s="29">
        <f t="shared" si="4"/>
        <v>19</v>
      </c>
      <c r="F57" s="7">
        <f t="shared" si="0"/>
        <v>3</v>
      </c>
      <c r="G57" s="82">
        <f t="shared" si="1"/>
        <v>19</v>
      </c>
      <c r="H57" s="8" t="str">
        <f t="shared" si="2"/>
        <v>Arany</v>
      </c>
    </row>
    <row r="58" spans="1:8" ht="18" customHeight="1">
      <c r="A58" s="5">
        <v>61</v>
      </c>
      <c r="B58" s="6">
        <v>1</v>
      </c>
      <c r="C58" s="30">
        <v>10</v>
      </c>
      <c r="D58" s="29">
        <f t="shared" si="3"/>
        <v>10</v>
      </c>
      <c r="E58" s="29">
        <f t="shared" si="4"/>
        <v>10</v>
      </c>
      <c r="F58" s="7">
        <f t="shared" si="0"/>
        <v>3</v>
      </c>
      <c r="G58" s="82">
        <f t="shared" si="1"/>
        <v>10</v>
      </c>
      <c r="H58" s="8">
        <f t="shared" si="2"/>
      </c>
    </row>
    <row r="59" spans="1:8" ht="18" customHeight="1">
      <c r="A59" s="5">
        <v>57</v>
      </c>
      <c r="B59" s="6">
        <v>2</v>
      </c>
      <c r="C59" s="30">
        <v>11</v>
      </c>
      <c r="D59" s="29">
        <f t="shared" si="3"/>
        <v>11</v>
      </c>
      <c r="E59" s="29">
        <f t="shared" si="4"/>
        <v>11</v>
      </c>
      <c r="F59" s="7">
        <f t="shared" si="0"/>
        <v>3</v>
      </c>
      <c r="G59" s="82">
        <f t="shared" si="1"/>
        <v>11</v>
      </c>
      <c r="H59" s="8">
        <f t="shared" si="2"/>
      </c>
    </row>
    <row r="60" spans="1:8" ht="18" customHeight="1">
      <c r="A60" s="9">
        <v>54</v>
      </c>
      <c r="B60" s="6">
        <v>2</v>
      </c>
      <c r="C60" s="30">
        <v>16</v>
      </c>
      <c r="D60" s="29">
        <f t="shared" si="3"/>
        <v>16</v>
      </c>
      <c r="E60" s="29">
        <f t="shared" si="4"/>
        <v>16</v>
      </c>
      <c r="F60" s="7">
        <f t="shared" si="0"/>
        <v>3</v>
      </c>
      <c r="G60" s="82">
        <f t="shared" si="1"/>
        <v>16</v>
      </c>
      <c r="H60" s="8" t="str">
        <f t="shared" si="2"/>
        <v>Ezüst</v>
      </c>
    </row>
    <row r="61" spans="1:8" ht="18" customHeight="1">
      <c r="A61" s="5">
        <v>51</v>
      </c>
      <c r="B61" s="6">
        <v>2</v>
      </c>
      <c r="C61" s="30">
        <v>14</v>
      </c>
      <c r="D61" s="29">
        <f t="shared" si="3"/>
        <v>14</v>
      </c>
      <c r="E61" s="29">
        <f t="shared" si="4"/>
        <v>14</v>
      </c>
      <c r="F61" s="7">
        <f t="shared" si="0"/>
        <v>3</v>
      </c>
      <c r="G61" s="82">
        <f t="shared" si="1"/>
        <v>14</v>
      </c>
      <c r="H61" s="8" t="str">
        <f t="shared" si="2"/>
        <v>Bronz</v>
      </c>
    </row>
    <row r="62" spans="1:8" ht="18" customHeight="1">
      <c r="A62" s="5">
        <v>62</v>
      </c>
      <c r="B62" s="6">
        <v>3</v>
      </c>
      <c r="C62" s="30">
        <v>16</v>
      </c>
      <c r="D62" s="29">
        <f t="shared" si="3"/>
        <v>16</v>
      </c>
      <c r="E62" s="29">
        <f t="shared" si="4"/>
        <v>16</v>
      </c>
      <c r="F62" s="7">
        <f t="shared" si="0"/>
        <v>3</v>
      </c>
      <c r="G62" s="82">
        <f t="shared" si="1"/>
        <v>16</v>
      </c>
      <c r="H62" s="8" t="str">
        <f t="shared" si="2"/>
        <v>Ezüst</v>
      </c>
    </row>
    <row r="63" spans="1:11" ht="18" customHeight="1">
      <c r="A63" s="9">
        <v>64</v>
      </c>
      <c r="B63" s="6">
        <v>1</v>
      </c>
      <c r="C63" s="30">
        <v>7</v>
      </c>
      <c r="D63" s="29">
        <f t="shared" si="3"/>
        <v>7</v>
      </c>
      <c r="E63" s="29">
        <f t="shared" si="4"/>
        <v>7</v>
      </c>
      <c r="F63" s="7">
        <f t="shared" si="0"/>
        <v>3</v>
      </c>
      <c r="G63" s="82">
        <f t="shared" si="1"/>
        <v>7</v>
      </c>
      <c r="H63" s="8">
        <f t="shared" si="2"/>
      </c>
      <c r="I63" s="36"/>
      <c r="J63" s="36"/>
      <c r="K63" s="36"/>
    </row>
    <row r="64" spans="1:8" ht="18" customHeight="1">
      <c r="A64" s="5">
        <v>60</v>
      </c>
      <c r="B64" s="6">
        <v>2</v>
      </c>
      <c r="C64" s="30">
        <v>12</v>
      </c>
      <c r="D64" s="29">
        <f t="shared" si="3"/>
        <v>12</v>
      </c>
      <c r="E64" s="29">
        <f t="shared" si="4"/>
        <v>12</v>
      </c>
      <c r="F64" s="7">
        <f t="shared" si="0"/>
        <v>3</v>
      </c>
      <c r="G64" s="82">
        <f t="shared" si="1"/>
        <v>12</v>
      </c>
      <c r="H64" s="8">
        <f t="shared" si="2"/>
      </c>
    </row>
    <row r="65" spans="1:8" ht="18" customHeight="1">
      <c r="A65" s="5">
        <v>65</v>
      </c>
      <c r="B65" s="6">
        <v>3</v>
      </c>
      <c r="C65" s="30">
        <v>9</v>
      </c>
      <c r="D65" s="29">
        <f t="shared" si="3"/>
        <v>9</v>
      </c>
      <c r="E65" s="29">
        <f t="shared" si="4"/>
        <v>9</v>
      </c>
      <c r="F65" s="7">
        <f t="shared" si="0"/>
        <v>3</v>
      </c>
      <c r="G65" s="82">
        <f t="shared" si="1"/>
        <v>9</v>
      </c>
      <c r="H65" s="8">
        <f t="shared" si="2"/>
      </c>
    </row>
    <row r="66" spans="1:8" ht="18" customHeight="1">
      <c r="A66" s="9">
        <v>67</v>
      </c>
      <c r="B66" s="6">
        <v>1</v>
      </c>
      <c r="C66" s="30">
        <v>16</v>
      </c>
      <c r="D66" s="29">
        <f t="shared" si="3"/>
        <v>16</v>
      </c>
      <c r="E66" s="29">
        <f t="shared" si="4"/>
        <v>16</v>
      </c>
      <c r="F66" s="7">
        <f aca="true" t="shared" si="5" ref="F66:F129">COUNT(C66:E66)</f>
        <v>3</v>
      </c>
      <c r="G66" s="82">
        <f aca="true" t="shared" si="6" ref="G66:G129">AVERAGE(C66:E66)</f>
        <v>16</v>
      </c>
      <c r="H66" s="8" t="str">
        <f aca="true" t="shared" si="7" ref="H66:H129">IF(G66&gt;=18,"Arany",IF(G66&gt;=16,"Ezüst",IF(G66&gt;=14,"Bronz","")))</f>
        <v>Ezüst</v>
      </c>
    </row>
    <row r="67" spans="1:8" ht="18" customHeight="1">
      <c r="A67" s="5">
        <v>68</v>
      </c>
      <c r="B67" s="6">
        <v>3</v>
      </c>
      <c r="C67" s="30">
        <v>15</v>
      </c>
      <c r="D67" s="29">
        <f t="shared" si="3"/>
        <v>15</v>
      </c>
      <c r="E67" s="29">
        <f t="shared" si="4"/>
        <v>15</v>
      </c>
      <c r="F67" s="7">
        <f t="shared" si="5"/>
        <v>3</v>
      </c>
      <c r="G67" s="82">
        <f t="shared" si="6"/>
        <v>15</v>
      </c>
      <c r="H67" s="8" t="str">
        <f t="shared" si="7"/>
        <v>Bronz</v>
      </c>
    </row>
    <row r="68" spans="1:8" ht="18" customHeight="1">
      <c r="A68" s="5">
        <v>66</v>
      </c>
      <c r="B68" s="6">
        <v>2</v>
      </c>
      <c r="C68" s="30">
        <v>17</v>
      </c>
      <c r="D68" s="29">
        <f aca="true" t="shared" si="8" ref="D68:D131">C68</f>
        <v>17</v>
      </c>
      <c r="E68" s="29">
        <f aca="true" t="shared" si="9" ref="E68:E131">C68</f>
        <v>17</v>
      </c>
      <c r="F68" s="7">
        <f t="shared" si="5"/>
        <v>3</v>
      </c>
      <c r="G68" s="82">
        <f t="shared" si="6"/>
        <v>17</v>
      </c>
      <c r="H68" s="8" t="str">
        <f t="shared" si="7"/>
        <v>Ezüst</v>
      </c>
    </row>
    <row r="69" spans="1:8" ht="18" customHeight="1">
      <c r="A69" s="9">
        <v>63</v>
      </c>
      <c r="B69" s="6">
        <v>2</v>
      </c>
      <c r="C69" s="30">
        <v>12</v>
      </c>
      <c r="D69" s="29">
        <f t="shared" si="8"/>
        <v>12</v>
      </c>
      <c r="E69" s="29">
        <f t="shared" si="9"/>
        <v>12</v>
      </c>
      <c r="F69" s="7">
        <f t="shared" si="5"/>
        <v>3</v>
      </c>
      <c r="G69" s="82">
        <f t="shared" si="6"/>
        <v>12</v>
      </c>
      <c r="H69" s="8">
        <f t="shared" si="7"/>
      </c>
    </row>
    <row r="70" spans="1:8" ht="18" customHeight="1">
      <c r="A70" s="5">
        <v>70</v>
      </c>
      <c r="B70" s="6">
        <v>1</v>
      </c>
      <c r="C70" s="30">
        <v>17</v>
      </c>
      <c r="D70" s="29">
        <f t="shared" si="8"/>
        <v>17</v>
      </c>
      <c r="E70" s="29">
        <f t="shared" si="9"/>
        <v>17</v>
      </c>
      <c r="F70" s="7">
        <f t="shared" si="5"/>
        <v>3</v>
      </c>
      <c r="G70" s="82">
        <f t="shared" si="6"/>
        <v>17</v>
      </c>
      <c r="H70" s="8" t="str">
        <f t="shared" si="7"/>
        <v>Ezüst</v>
      </c>
    </row>
    <row r="71" spans="1:8" ht="18" customHeight="1">
      <c r="A71" s="5">
        <v>71</v>
      </c>
      <c r="B71" s="6">
        <v>3</v>
      </c>
      <c r="C71" s="30">
        <v>15</v>
      </c>
      <c r="D71" s="29">
        <f t="shared" si="8"/>
        <v>15</v>
      </c>
      <c r="E71" s="29">
        <f t="shared" si="9"/>
        <v>15</v>
      </c>
      <c r="F71" s="7">
        <f t="shared" si="5"/>
        <v>3</v>
      </c>
      <c r="G71" s="82">
        <f t="shared" si="6"/>
        <v>15</v>
      </c>
      <c r="H71" s="8" t="str">
        <f t="shared" si="7"/>
        <v>Bronz</v>
      </c>
    </row>
    <row r="72" spans="1:8" ht="18" customHeight="1">
      <c r="A72" s="5">
        <v>73</v>
      </c>
      <c r="B72" s="6">
        <v>1</v>
      </c>
      <c r="C72" s="30">
        <v>5</v>
      </c>
      <c r="D72" s="29">
        <f t="shared" si="8"/>
        <v>5</v>
      </c>
      <c r="E72" s="29">
        <f t="shared" si="9"/>
        <v>5</v>
      </c>
      <c r="F72" s="7">
        <f t="shared" si="5"/>
        <v>3</v>
      </c>
      <c r="G72" s="82">
        <f t="shared" si="6"/>
        <v>5</v>
      </c>
      <c r="H72" s="8">
        <f t="shared" si="7"/>
      </c>
    </row>
    <row r="73" spans="1:8" ht="18" customHeight="1">
      <c r="A73" s="9">
        <v>74</v>
      </c>
      <c r="B73" s="6">
        <v>3</v>
      </c>
      <c r="C73" s="30">
        <v>18</v>
      </c>
      <c r="D73" s="29">
        <f t="shared" si="8"/>
        <v>18</v>
      </c>
      <c r="E73" s="29">
        <f t="shared" si="9"/>
        <v>18</v>
      </c>
      <c r="F73" s="7">
        <f t="shared" si="5"/>
        <v>3</v>
      </c>
      <c r="G73" s="82">
        <f t="shared" si="6"/>
        <v>18</v>
      </c>
      <c r="H73" s="8" t="str">
        <f t="shared" si="7"/>
        <v>Arany</v>
      </c>
    </row>
    <row r="74" spans="1:8" ht="18" customHeight="1">
      <c r="A74" s="5">
        <v>76</v>
      </c>
      <c r="B74" s="6">
        <v>1</v>
      </c>
      <c r="C74" s="30">
        <v>12</v>
      </c>
      <c r="D74" s="29">
        <f t="shared" si="8"/>
        <v>12</v>
      </c>
      <c r="E74" s="29">
        <f t="shared" si="9"/>
        <v>12</v>
      </c>
      <c r="F74" s="7">
        <f t="shared" si="5"/>
        <v>3</v>
      </c>
      <c r="G74" s="82">
        <f t="shared" si="6"/>
        <v>12</v>
      </c>
      <c r="H74" s="8">
        <f t="shared" si="7"/>
      </c>
    </row>
    <row r="75" spans="1:8" ht="18" customHeight="1">
      <c r="A75" s="5">
        <v>77</v>
      </c>
      <c r="B75" s="6">
        <v>3</v>
      </c>
      <c r="C75" s="30">
        <v>16</v>
      </c>
      <c r="D75" s="29">
        <f t="shared" si="8"/>
        <v>16</v>
      </c>
      <c r="E75" s="29">
        <f t="shared" si="9"/>
        <v>16</v>
      </c>
      <c r="F75" s="7">
        <f t="shared" si="5"/>
        <v>3</v>
      </c>
      <c r="G75" s="82">
        <f t="shared" si="6"/>
        <v>16</v>
      </c>
      <c r="H75" s="8" t="str">
        <f t="shared" si="7"/>
        <v>Ezüst</v>
      </c>
    </row>
    <row r="76" spans="1:8" ht="18" customHeight="1">
      <c r="A76" s="9">
        <v>80</v>
      </c>
      <c r="B76" s="6">
        <v>3</v>
      </c>
      <c r="C76" s="30">
        <v>18</v>
      </c>
      <c r="D76" s="29">
        <f t="shared" si="8"/>
        <v>18</v>
      </c>
      <c r="E76" s="29">
        <f t="shared" si="9"/>
        <v>18</v>
      </c>
      <c r="F76" s="7">
        <f t="shared" si="5"/>
        <v>3</v>
      </c>
      <c r="G76" s="82">
        <f t="shared" si="6"/>
        <v>18</v>
      </c>
      <c r="H76" s="8" t="str">
        <f t="shared" si="7"/>
        <v>Arany</v>
      </c>
    </row>
    <row r="77" spans="1:8" ht="18" customHeight="1">
      <c r="A77" s="5">
        <v>79</v>
      </c>
      <c r="B77" s="6">
        <v>1</v>
      </c>
      <c r="C77" s="30">
        <v>5</v>
      </c>
      <c r="D77" s="29">
        <f t="shared" si="8"/>
        <v>5</v>
      </c>
      <c r="E77" s="29">
        <f t="shared" si="9"/>
        <v>5</v>
      </c>
      <c r="F77" s="7">
        <f t="shared" si="5"/>
        <v>3</v>
      </c>
      <c r="G77" s="82">
        <f t="shared" si="6"/>
        <v>5</v>
      </c>
      <c r="H77" s="8">
        <f t="shared" si="7"/>
      </c>
    </row>
    <row r="78" spans="1:8" ht="18" customHeight="1">
      <c r="A78" s="5">
        <v>82</v>
      </c>
      <c r="B78" s="6">
        <v>1</v>
      </c>
      <c r="C78" s="30">
        <v>5</v>
      </c>
      <c r="D78" s="29">
        <f t="shared" si="8"/>
        <v>5</v>
      </c>
      <c r="E78" s="29">
        <f t="shared" si="9"/>
        <v>5</v>
      </c>
      <c r="F78" s="7">
        <f t="shared" si="5"/>
        <v>3</v>
      </c>
      <c r="G78" s="82">
        <f t="shared" si="6"/>
        <v>5</v>
      </c>
      <c r="H78" s="8">
        <f t="shared" si="7"/>
      </c>
    </row>
    <row r="79" spans="1:8" ht="18" customHeight="1">
      <c r="A79" s="9">
        <v>78</v>
      </c>
      <c r="B79" s="6">
        <v>2</v>
      </c>
      <c r="C79" s="30">
        <v>11</v>
      </c>
      <c r="D79" s="29">
        <f t="shared" si="8"/>
        <v>11</v>
      </c>
      <c r="E79" s="29">
        <f t="shared" si="9"/>
        <v>11</v>
      </c>
      <c r="F79" s="7">
        <f t="shared" si="5"/>
        <v>3</v>
      </c>
      <c r="G79" s="82">
        <f t="shared" si="6"/>
        <v>11</v>
      </c>
      <c r="H79" s="8">
        <f t="shared" si="7"/>
      </c>
    </row>
    <row r="80" spans="1:8" ht="18" customHeight="1">
      <c r="A80" s="5">
        <v>75</v>
      </c>
      <c r="B80" s="6">
        <v>2</v>
      </c>
      <c r="C80" s="30">
        <v>16</v>
      </c>
      <c r="D80" s="29">
        <f t="shared" si="8"/>
        <v>16</v>
      </c>
      <c r="E80" s="29">
        <f t="shared" si="9"/>
        <v>16</v>
      </c>
      <c r="F80" s="7">
        <f t="shared" si="5"/>
        <v>3</v>
      </c>
      <c r="G80" s="82">
        <f t="shared" si="6"/>
        <v>16</v>
      </c>
      <c r="H80" s="8" t="str">
        <f t="shared" si="7"/>
        <v>Ezüst</v>
      </c>
    </row>
    <row r="81" spans="1:8" ht="18" customHeight="1">
      <c r="A81" s="5">
        <v>72</v>
      </c>
      <c r="B81" s="6">
        <v>2</v>
      </c>
      <c r="C81" s="30">
        <v>18</v>
      </c>
      <c r="D81" s="29">
        <f t="shared" si="8"/>
        <v>18</v>
      </c>
      <c r="E81" s="29">
        <f t="shared" si="9"/>
        <v>18</v>
      </c>
      <c r="F81" s="7">
        <f t="shared" si="5"/>
        <v>3</v>
      </c>
      <c r="G81" s="82">
        <f t="shared" si="6"/>
        <v>18</v>
      </c>
      <c r="H81" s="8" t="str">
        <f t="shared" si="7"/>
        <v>Arany</v>
      </c>
    </row>
    <row r="82" spans="1:8" ht="18" customHeight="1">
      <c r="A82" s="9">
        <v>69</v>
      </c>
      <c r="B82" s="6">
        <v>2</v>
      </c>
      <c r="C82" s="30">
        <v>7</v>
      </c>
      <c r="D82" s="29">
        <f t="shared" si="8"/>
        <v>7</v>
      </c>
      <c r="E82" s="29">
        <f t="shared" si="9"/>
        <v>7</v>
      </c>
      <c r="F82" s="7">
        <f t="shared" si="5"/>
        <v>3</v>
      </c>
      <c r="G82" s="82">
        <f t="shared" si="6"/>
        <v>7</v>
      </c>
      <c r="H82" s="8">
        <f t="shared" si="7"/>
      </c>
    </row>
    <row r="83" spans="1:8" ht="18" customHeight="1">
      <c r="A83" s="5">
        <v>83</v>
      </c>
      <c r="B83" s="6">
        <v>3</v>
      </c>
      <c r="C83" s="30">
        <v>20</v>
      </c>
      <c r="D83" s="29">
        <f t="shared" si="8"/>
        <v>20</v>
      </c>
      <c r="E83" s="29">
        <f t="shared" si="9"/>
        <v>20</v>
      </c>
      <c r="F83" s="7">
        <f t="shared" si="5"/>
        <v>3</v>
      </c>
      <c r="G83" s="82">
        <f t="shared" si="6"/>
        <v>20</v>
      </c>
      <c r="H83" s="8" t="str">
        <f t="shared" si="7"/>
        <v>Arany</v>
      </c>
    </row>
    <row r="84" spans="1:8" ht="18" customHeight="1">
      <c r="A84" s="5">
        <v>86</v>
      </c>
      <c r="B84" s="6">
        <v>3</v>
      </c>
      <c r="C84" s="30">
        <v>7</v>
      </c>
      <c r="D84" s="29">
        <f t="shared" si="8"/>
        <v>7</v>
      </c>
      <c r="E84" s="29">
        <f t="shared" si="9"/>
        <v>7</v>
      </c>
      <c r="F84" s="7">
        <f t="shared" si="5"/>
        <v>3</v>
      </c>
      <c r="G84" s="82">
        <f t="shared" si="6"/>
        <v>7</v>
      </c>
      <c r="H84" s="8">
        <f t="shared" si="7"/>
      </c>
    </row>
    <row r="85" spans="1:8" ht="18" customHeight="1">
      <c r="A85" s="9">
        <v>85</v>
      </c>
      <c r="B85" s="6">
        <v>1</v>
      </c>
      <c r="C85" s="30">
        <v>12</v>
      </c>
      <c r="D85" s="29">
        <f t="shared" si="8"/>
        <v>12</v>
      </c>
      <c r="E85" s="29">
        <f t="shared" si="9"/>
        <v>12</v>
      </c>
      <c r="F85" s="7">
        <f t="shared" si="5"/>
        <v>3</v>
      </c>
      <c r="G85" s="82">
        <f t="shared" si="6"/>
        <v>12</v>
      </c>
      <c r="H85" s="8">
        <f t="shared" si="7"/>
      </c>
    </row>
    <row r="86" spans="1:8" ht="18" customHeight="1">
      <c r="A86" s="5">
        <v>87</v>
      </c>
      <c r="B86" s="6">
        <v>2</v>
      </c>
      <c r="C86" s="30">
        <v>18</v>
      </c>
      <c r="D86" s="29">
        <f t="shared" si="8"/>
        <v>18</v>
      </c>
      <c r="E86" s="29">
        <f t="shared" si="9"/>
        <v>18</v>
      </c>
      <c r="F86" s="7">
        <f t="shared" si="5"/>
        <v>3</v>
      </c>
      <c r="G86" s="82">
        <f t="shared" si="6"/>
        <v>18</v>
      </c>
      <c r="H86" s="8" t="str">
        <f t="shared" si="7"/>
        <v>Arany</v>
      </c>
    </row>
    <row r="87" spans="1:8" ht="18" customHeight="1">
      <c r="A87" s="5">
        <v>84</v>
      </c>
      <c r="B87" s="6">
        <v>2</v>
      </c>
      <c r="C87" s="30">
        <v>18</v>
      </c>
      <c r="D87" s="29">
        <f t="shared" si="8"/>
        <v>18</v>
      </c>
      <c r="E87" s="29">
        <f t="shared" si="9"/>
        <v>18</v>
      </c>
      <c r="F87" s="7">
        <f t="shared" si="5"/>
        <v>3</v>
      </c>
      <c r="G87" s="82">
        <f t="shared" si="6"/>
        <v>18</v>
      </c>
      <c r="H87" s="8" t="str">
        <f t="shared" si="7"/>
        <v>Arany</v>
      </c>
    </row>
    <row r="88" spans="1:8" ht="18" customHeight="1">
      <c r="A88" s="9">
        <v>81</v>
      </c>
      <c r="B88" s="6">
        <v>2</v>
      </c>
      <c r="C88" s="30">
        <v>15</v>
      </c>
      <c r="D88" s="29">
        <f t="shared" si="8"/>
        <v>15</v>
      </c>
      <c r="E88" s="29">
        <f t="shared" si="9"/>
        <v>15</v>
      </c>
      <c r="F88" s="7">
        <f t="shared" si="5"/>
        <v>3</v>
      </c>
      <c r="G88" s="82">
        <f t="shared" si="6"/>
        <v>15</v>
      </c>
      <c r="H88" s="8" t="str">
        <f t="shared" si="7"/>
        <v>Bronz</v>
      </c>
    </row>
    <row r="89" spans="1:8" ht="18" customHeight="1">
      <c r="A89" s="5">
        <v>88</v>
      </c>
      <c r="B89" s="6">
        <v>1</v>
      </c>
      <c r="C89" s="30">
        <v>14</v>
      </c>
      <c r="D89" s="29">
        <f t="shared" si="8"/>
        <v>14</v>
      </c>
      <c r="E89" s="29">
        <f t="shared" si="9"/>
        <v>14</v>
      </c>
      <c r="F89" s="7">
        <f t="shared" si="5"/>
        <v>3</v>
      </c>
      <c r="G89" s="82">
        <f t="shared" si="6"/>
        <v>14</v>
      </c>
      <c r="H89" s="8" t="str">
        <f t="shared" si="7"/>
        <v>Bronz</v>
      </c>
    </row>
    <row r="90" spans="1:8" ht="18" customHeight="1">
      <c r="A90" s="5">
        <v>89</v>
      </c>
      <c r="B90" s="6">
        <v>3</v>
      </c>
      <c r="C90" s="30">
        <v>16</v>
      </c>
      <c r="D90" s="29">
        <f t="shared" si="8"/>
        <v>16</v>
      </c>
      <c r="E90" s="29">
        <f t="shared" si="9"/>
        <v>16</v>
      </c>
      <c r="F90" s="7">
        <f t="shared" si="5"/>
        <v>3</v>
      </c>
      <c r="G90" s="82">
        <f t="shared" si="6"/>
        <v>16</v>
      </c>
      <c r="H90" s="8" t="str">
        <f t="shared" si="7"/>
        <v>Ezüst</v>
      </c>
    </row>
    <row r="91" spans="1:8" ht="18" customHeight="1">
      <c r="A91" s="9">
        <v>92</v>
      </c>
      <c r="B91" s="6">
        <v>3</v>
      </c>
      <c r="C91" s="30">
        <v>10</v>
      </c>
      <c r="D91" s="29">
        <f t="shared" si="8"/>
        <v>10</v>
      </c>
      <c r="E91" s="29">
        <f t="shared" si="9"/>
        <v>10</v>
      </c>
      <c r="F91" s="7">
        <f t="shared" si="5"/>
        <v>3</v>
      </c>
      <c r="G91" s="82">
        <f t="shared" si="6"/>
        <v>10</v>
      </c>
      <c r="H91" s="8">
        <f t="shared" si="7"/>
      </c>
    </row>
    <row r="92" spans="1:8" ht="18" customHeight="1">
      <c r="A92" s="5">
        <v>91</v>
      </c>
      <c r="B92" s="6">
        <v>1</v>
      </c>
      <c r="C92" s="30">
        <v>15</v>
      </c>
      <c r="D92" s="29">
        <f t="shared" si="8"/>
        <v>15</v>
      </c>
      <c r="E92" s="29">
        <f t="shared" si="9"/>
        <v>15</v>
      </c>
      <c r="F92" s="7">
        <f t="shared" si="5"/>
        <v>3</v>
      </c>
      <c r="G92" s="82">
        <f t="shared" si="6"/>
        <v>15</v>
      </c>
      <c r="H92" s="8" t="str">
        <f t="shared" si="7"/>
        <v>Bronz</v>
      </c>
    </row>
    <row r="93" spans="1:8" ht="18" customHeight="1">
      <c r="A93" s="5">
        <v>95</v>
      </c>
      <c r="B93" s="6">
        <v>3</v>
      </c>
      <c r="C93" s="30">
        <v>11</v>
      </c>
      <c r="D93" s="29">
        <f t="shared" si="8"/>
        <v>11</v>
      </c>
      <c r="E93" s="29">
        <f t="shared" si="9"/>
        <v>11</v>
      </c>
      <c r="F93" s="7">
        <f t="shared" si="5"/>
        <v>3</v>
      </c>
      <c r="G93" s="82">
        <f t="shared" si="6"/>
        <v>11</v>
      </c>
      <c r="H93" s="8">
        <f t="shared" si="7"/>
      </c>
    </row>
    <row r="94" spans="1:8" ht="18" customHeight="1">
      <c r="A94" s="9">
        <v>93</v>
      </c>
      <c r="B94" s="6">
        <v>2</v>
      </c>
      <c r="C94" s="30">
        <v>7</v>
      </c>
      <c r="D94" s="29">
        <f t="shared" si="8"/>
        <v>7</v>
      </c>
      <c r="E94" s="29">
        <f t="shared" si="9"/>
        <v>7</v>
      </c>
      <c r="F94" s="7">
        <f t="shared" si="5"/>
        <v>3</v>
      </c>
      <c r="G94" s="82">
        <f t="shared" si="6"/>
        <v>7</v>
      </c>
      <c r="H94" s="8">
        <f t="shared" si="7"/>
      </c>
    </row>
    <row r="95" spans="1:8" ht="18" customHeight="1">
      <c r="A95" s="5">
        <v>90</v>
      </c>
      <c r="B95" s="6">
        <v>2</v>
      </c>
      <c r="C95" s="30">
        <v>9</v>
      </c>
      <c r="D95" s="29">
        <f t="shared" si="8"/>
        <v>9</v>
      </c>
      <c r="E95" s="29">
        <f t="shared" si="9"/>
        <v>9</v>
      </c>
      <c r="F95" s="7">
        <f t="shared" si="5"/>
        <v>3</v>
      </c>
      <c r="G95" s="82">
        <f t="shared" si="6"/>
        <v>9</v>
      </c>
      <c r="H95" s="8">
        <f t="shared" si="7"/>
      </c>
    </row>
    <row r="96" spans="1:8" ht="18" customHeight="1">
      <c r="A96" s="5">
        <v>94</v>
      </c>
      <c r="B96" s="6">
        <v>1</v>
      </c>
      <c r="C96" s="30">
        <v>12</v>
      </c>
      <c r="D96" s="29">
        <f t="shared" si="8"/>
        <v>12</v>
      </c>
      <c r="E96" s="29">
        <f t="shared" si="9"/>
        <v>12</v>
      </c>
      <c r="F96" s="7">
        <f t="shared" si="5"/>
        <v>3</v>
      </c>
      <c r="G96" s="82">
        <f t="shared" si="6"/>
        <v>12</v>
      </c>
      <c r="H96" s="8">
        <f t="shared" si="7"/>
      </c>
    </row>
    <row r="97" spans="1:8" ht="18" customHeight="1">
      <c r="A97" s="9">
        <v>98</v>
      </c>
      <c r="B97" s="6">
        <v>3</v>
      </c>
      <c r="C97" s="30">
        <v>5</v>
      </c>
      <c r="D97" s="29">
        <f t="shared" si="8"/>
        <v>5</v>
      </c>
      <c r="E97" s="29">
        <f t="shared" si="9"/>
        <v>5</v>
      </c>
      <c r="F97" s="7">
        <f t="shared" si="5"/>
        <v>3</v>
      </c>
      <c r="G97" s="82">
        <f t="shared" si="6"/>
        <v>5</v>
      </c>
      <c r="H97" s="8">
        <f t="shared" si="7"/>
      </c>
    </row>
    <row r="98" spans="1:8" ht="18" customHeight="1">
      <c r="A98" s="5">
        <v>97</v>
      </c>
      <c r="B98" s="6">
        <v>1</v>
      </c>
      <c r="C98" s="30">
        <v>16</v>
      </c>
      <c r="D98" s="29">
        <f t="shared" si="8"/>
        <v>16</v>
      </c>
      <c r="E98" s="29">
        <f t="shared" si="9"/>
        <v>16</v>
      </c>
      <c r="F98" s="7">
        <f t="shared" si="5"/>
        <v>3</v>
      </c>
      <c r="G98" s="82">
        <f t="shared" si="6"/>
        <v>16</v>
      </c>
      <c r="H98" s="8" t="str">
        <f t="shared" si="7"/>
        <v>Ezüst</v>
      </c>
    </row>
    <row r="99" spans="1:8" ht="18" customHeight="1">
      <c r="A99" s="5">
        <v>101</v>
      </c>
      <c r="B99" s="6">
        <v>3</v>
      </c>
      <c r="C99" s="30">
        <v>17</v>
      </c>
      <c r="D99" s="29">
        <f t="shared" si="8"/>
        <v>17</v>
      </c>
      <c r="E99" s="29">
        <f t="shared" si="9"/>
        <v>17</v>
      </c>
      <c r="F99" s="7">
        <f t="shared" si="5"/>
        <v>3</v>
      </c>
      <c r="G99" s="82">
        <f t="shared" si="6"/>
        <v>17</v>
      </c>
      <c r="H99" s="8" t="str">
        <f t="shared" si="7"/>
        <v>Ezüst</v>
      </c>
    </row>
    <row r="100" spans="1:8" ht="18" customHeight="1">
      <c r="A100" s="5">
        <v>100</v>
      </c>
      <c r="B100" s="6">
        <v>1</v>
      </c>
      <c r="C100" s="30">
        <v>14</v>
      </c>
      <c r="D100" s="29">
        <f t="shared" si="8"/>
        <v>14</v>
      </c>
      <c r="E100" s="29">
        <f t="shared" si="9"/>
        <v>14</v>
      </c>
      <c r="F100" s="7">
        <f t="shared" si="5"/>
        <v>3</v>
      </c>
      <c r="G100" s="82">
        <f t="shared" si="6"/>
        <v>14</v>
      </c>
      <c r="H100" s="8" t="str">
        <f t="shared" si="7"/>
        <v>Bronz</v>
      </c>
    </row>
    <row r="101" spans="1:8" ht="18" customHeight="1">
      <c r="A101" s="9">
        <v>99</v>
      </c>
      <c r="B101" s="6">
        <v>2</v>
      </c>
      <c r="C101" s="30">
        <v>9</v>
      </c>
      <c r="D101" s="29">
        <f t="shared" si="8"/>
        <v>9</v>
      </c>
      <c r="E101" s="29">
        <f t="shared" si="9"/>
        <v>9</v>
      </c>
      <c r="F101" s="7">
        <f t="shared" si="5"/>
        <v>3</v>
      </c>
      <c r="G101" s="82">
        <f t="shared" si="6"/>
        <v>9</v>
      </c>
      <c r="H101" s="8">
        <f t="shared" si="7"/>
      </c>
    </row>
    <row r="102" spans="1:8" ht="18" customHeight="1">
      <c r="A102" s="5">
        <v>96</v>
      </c>
      <c r="B102" s="6">
        <v>2</v>
      </c>
      <c r="C102" s="30">
        <v>12</v>
      </c>
      <c r="D102" s="29">
        <f t="shared" si="8"/>
        <v>12</v>
      </c>
      <c r="E102" s="29">
        <f t="shared" si="9"/>
        <v>12</v>
      </c>
      <c r="F102" s="7">
        <f t="shared" si="5"/>
        <v>3</v>
      </c>
      <c r="G102" s="82">
        <f t="shared" si="6"/>
        <v>12</v>
      </c>
      <c r="H102" s="8">
        <f t="shared" si="7"/>
      </c>
    </row>
    <row r="103" spans="1:8" ht="18" customHeight="1">
      <c r="A103" s="5">
        <v>102</v>
      </c>
      <c r="B103" s="6">
        <v>2</v>
      </c>
      <c r="C103" s="30">
        <v>9</v>
      </c>
      <c r="D103" s="29">
        <f t="shared" si="8"/>
        <v>9</v>
      </c>
      <c r="E103" s="29">
        <f t="shared" si="9"/>
        <v>9</v>
      </c>
      <c r="F103" s="7">
        <f t="shared" si="5"/>
        <v>3</v>
      </c>
      <c r="G103" s="82">
        <f t="shared" si="6"/>
        <v>9</v>
      </c>
      <c r="H103" s="8">
        <f t="shared" si="7"/>
      </c>
    </row>
    <row r="104" spans="1:8" ht="18" customHeight="1">
      <c r="A104" s="9">
        <v>103</v>
      </c>
      <c r="B104" s="6">
        <v>1</v>
      </c>
      <c r="C104" s="30">
        <v>14</v>
      </c>
      <c r="D104" s="29">
        <f t="shared" si="8"/>
        <v>14</v>
      </c>
      <c r="E104" s="29">
        <f t="shared" si="9"/>
        <v>14</v>
      </c>
      <c r="F104" s="7">
        <f t="shared" si="5"/>
        <v>3</v>
      </c>
      <c r="G104" s="82">
        <f t="shared" si="6"/>
        <v>14</v>
      </c>
      <c r="H104" s="8" t="str">
        <f t="shared" si="7"/>
        <v>Bronz</v>
      </c>
    </row>
    <row r="105" spans="1:8" ht="18" customHeight="1">
      <c r="A105" s="5">
        <v>104</v>
      </c>
      <c r="B105" s="6">
        <v>3</v>
      </c>
      <c r="C105" s="30">
        <v>18</v>
      </c>
      <c r="D105" s="29">
        <f t="shared" si="8"/>
        <v>18</v>
      </c>
      <c r="E105" s="29">
        <f t="shared" si="9"/>
        <v>18</v>
      </c>
      <c r="F105" s="7">
        <f t="shared" si="5"/>
        <v>3</v>
      </c>
      <c r="G105" s="82">
        <f t="shared" si="6"/>
        <v>18</v>
      </c>
      <c r="H105" s="8" t="str">
        <f t="shared" si="7"/>
        <v>Arany</v>
      </c>
    </row>
    <row r="106" spans="1:8" ht="18" customHeight="1">
      <c r="A106" s="5">
        <v>106</v>
      </c>
      <c r="B106" s="6">
        <v>1</v>
      </c>
      <c r="C106" s="30">
        <v>6</v>
      </c>
      <c r="D106" s="29">
        <f t="shared" si="8"/>
        <v>6</v>
      </c>
      <c r="E106" s="29">
        <f t="shared" si="9"/>
        <v>6</v>
      </c>
      <c r="F106" s="7">
        <f t="shared" si="5"/>
        <v>3</v>
      </c>
      <c r="G106" s="82">
        <f t="shared" si="6"/>
        <v>6</v>
      </c>
      <c r="H106" s="8">
        <f t="shared" si="7"/>
      </c>
    </row>
    <row r="107" spans="1:8" ht="18" customHeight="1">
      <c r="A107" s="9">
        <v>107</v>
      </c>
      <c r="B107" s="6">
        <v>3</v>
      </c>
      <c r="C107" s="30">
        <v>17</v>
      </c>
      <c r="D107" s="29">
        <f t="shared" si="8"/>
        <v>17</v>
      </c>
      <c r="E107" s="29">
        <f t="shared" si="9"/>
        <v>17</v>
      </c>
      <c r="F107" s="7">
        <f t="shared" si="5"/>
        <v>3</v>
      </c>
      <c r="G107" s="82">
        <f t="shared" si="6"/>
        <v>17</v>
      </c>
      <c r="H107" s="8" t="str">
        <f t="shared" si="7"/>
        <v>Ezüst</v>
      </c>
    </row>
    <row r="108" spans="1:8" ht="18" customHeight="1">
      <c r="A108" s="5">
        <v>108</v>
      </c>
      <c r="B108" s="6">
        <v>2</v>
      </c>
      <c r="C108" s="30">
        <v>15</v>
      </c>
      <c r="D108" s="29">
        <f t="shared" si="8"/>
        <v>15</v>
      </c>
      <c r="E108" s="29">
        <f t="shared" si="9"/>
        <v>15</v>
      </c>
      <c r="F108" s="7">
        <f t="shared" si="5"/>
        <v>3</v>
      </c>
      <c r="G108" s="82">
        <f t="shared" si="6"/>
        <v>15</v>
      </c>
      <c r="H108" s="8" t="str">
        <f t="shared" si="7"/>
        <v>Bronz</v>
      </c>
    </row>
    <row r="109" spans="1:8" ht="18" customHeight="1">
      <c r="A109" s="5">
        <v>105</v>
      </c>
      <c r="B109" s="6">
        <v>2</v>
      </c>
      <c r="C109" s="30">
        <v>17</v>
      </c>
      <c r="D109" s="29">
        <f t="shared" si="8"/>
        <v>17</v>
      </c>
      <c r="E109" s="29">
        <f t="shared" si="9"/>
        <v>17</v>
      </c>
      <c r="F109" s="7">
        <f t="shared" si="5"/>
        <v>3</v>
      </c>
      <c r="G109" s="82">
        <f t="shared" si="6"/>
        <v>17</v>
      </c>
      <c r="H109" s="8" t="str">
        <f t="shared" si="7"/>
        <v>Ezüst</v>
      </c>
    </row>
    <row r="110" spans="1:8" ht="18" customHeight="1">
      <c r="A110" s="9">
        <v>109</v>
      </c>
      <c r="B110" s="6">
        <v>1</v>
      </c>
      <c r="C110" s="30">
        <v>13</v>
      </c>
      <c r="D110" s="29">
        <f t="shared" si="8"/>
        <v>13</v>
      </c>
      <c r="E110" s="29">
        <f t="shared" si="9"/>
        <v>13</v>
      </c>
      <c r="F110" s="7">
        <f t="shared" si="5"/>
        <v>3</v>
      </c>
      <c r="G110" s="82">
        <f t="shared" si="6"/>
        <v>13</v>
      </c>
      <c r="H110" s="8">
        <f t="shared" si="7"/>
      </c>
    </row>
    <row r="111" spans="1:8" ht="18" customHeight="1">
      <c r="A111" s="5">
        <v>110</v>
      </c>
      <c r="B111" s="6">
        <v>3</v>
      </c>
      <c r="C111" s="30">
        <v>13</v>
      </c>
      <c r="D111" s="29">
        <f t="shared" si="8"/>
        <v>13</v>
      </c>
      <c r="E111" s="29">
        <f t="shared" si="9"/>
        <v>13</v>
      </c>
      <c r="F111" s="7">
        <f t="shared" si="5"/>
        <v>3</v>
      </c>
      <c r="G111" s="82">
        <f t="shared" si="6"/>
        <v>13</v>
      </c>
      <c r="H111" s="8">
        <f t="shared" si="7"/>
      </c>
    </row>
    <row r="112" spans="1:8" ht="18" customHeight="1">
      <c r="A112" s="5">
        <v>114</v>
      </c>
      <c r="B112" s="6">
        <v>2</v>
      </c>
      <c r="C112" s="30">
        <v>15</v>
      </c>
      <c r="D112" s="29">
        <f t="shared" si="8"/>
        <v>15</v>
      </c>
      <c r="E112" s="29">
        <f t="shared" si="9"/>
        <v>15</v>
      </c>
      <c r="F112" s="7">
        <f t="shared" si="5"/>
        <v>3</v>
      </c>
      <c r="G112" s="82">
        <f t="shared" si="6"/>
        <v>15</v>
      </c>
      <c r="H112" s="8" t="str">
        <f t="shared" si="7"/>
        <v>Bronz</v>
      </c>
    </row>
    <row r="113" spans="1:8" ht="18" customHeight="1">
      <c r="A113" s="9">
        <v>111</v>
      </c>
      <c r="B113" s="6">
        <v>2</v>
      </c>
      <c r="C113" s="30">
        <v>15</v>
      </c>
      <c r="D113" s="29">
        <f t="shared" si="8"/>
        <v>15</v>
      </c>
      <c r="E113" s="29">
        <f t="shared" si="9"/>
        <v>15</v>
      </c>
      <c r="F113" s="7">
        <f t="shared" si="5"/>
        <v>3</v>
      </c>
      <c r="G113" s="82">
        <f t="shared" si="6"/>
        <v>15</v>
      </c>
      <c r="H113" s="8" t="str">
        <f t="shared" si="7"/>
        <v>Bronz</v>
      </c>
    </row>
    <row r="114" spans="1:8" ht="18" customHeight="1">
      <c r="A114" s="5">
        <v>113</v>
      </c>
      <c r="B114" s="6">
        <v>3</v>
      </c>
      <c r="C114" s="30">
        <v>9</v>
      </c>
      <c r="D114" s="29">
        <f t="shared" si="8"/>
        <v>9</v>
      </c>
      <c r="E114" s="29">
        <f t="shared" si="9"/>
        <v>9</v>
      </c>
      <c r="F114" s="7">
        <f t="shared" si="5"/>
        <v>3</v>
      </c>
      <c r="G114" s="82">
        <f t="shared" si="6"/>
        <v>9</v>
      </c>
      <c r="H114" s="8">
        <f t="shared" si="7"/>
      </c>
    </row>
    <row r="115" spans="1:8" ht="18" customHeight="1">
      <c r="A115" s="5">
        <v>112</v>
      </c>
      <c r="B115" s="6">
        <v>1</v>
      </c>
      <c r="C115" s="30">
        <v>17</v>
      </c>
      <c r="D115" s="29">
        <f t="shared" si="8"/>
        <v>17</v>
      </c>
      <c r="E115" s="29">
        <f t="shared" si="9"/>
        <v>17</v>
      </c>
      <c r="F115" s="7">
        <f t="shared" si="5"/>
        <v>3</v>
      </c>
      <c r="G115" s="82">
        <f t="shared" si="6"/>
        <v>17</v>
      </c>
      <c r="H115" s="8" t="str">
        <f t="shared" si="7"/>
        <v>Ezüst</v>
      </c>
    </row>
    <row r="116" spans="1:8" ht="18" customHeight="1">
      <c r="A116" s="9">
        <v>115</v>
      </c>
      <c r="B116" s="6">
        <v>1</v>
      </c>
      <c r="C116" s="30">
        <v>12</v>
      </c>
      <c r="D116" s="29">
        <f t="shared" si="8"/>
        <v>12</v>
      </c>
      <c r="E116" s="29">
        <f t="shared" si="9"/>
        <v>12</v>
      </c>
      <c r="F116" s="7">
        <f t="shared" si="5"/>
        <v>3</v>
      </c>
      <c r="G116" s="82">
        <f t="shared" si="6"/>
        <v>12</v>
      </c>
      <c r="H116" s="8">
        <f t="shared" si="7"/>
      </c>
    </row>
    <row r="117" spans="1:8" ht="18" customHeight="1">
      <c r="A117" s="5">
        <v>116</v>
      </c>
      <c r="B117" s="6">
        <v>3</v>
      </c>
      <c r="C117" s="30">
        <v>15</v>
      </c>
      <c r="D117" s="29">
        <f t="shared" si="8"/>
        <v>15</v>
      </c>
      <c r="E117" s="29">
        <f t="shared" si="9"/>
        <v>15</v>
      </c>
      <c r="F117" s="7">
        <f t="shared" si="5"/>
        <v>3</v>
      </c>
      <c r="G117" s="82">
        <f t="shared" si="6"/>
        <v>15</v>
      </c>
      <c r="H117" s="8" t="str">
        <f t="shared" si="7"/>
        <v>Bronz</v>
      </c>
    </row>
    <row r="118" spans="1:8" ht="18" customHeight="1">
      <c r="A118" s="5">
        <v>119</v>
      </c>
      <c r="B118" s="6">
        <v>3</v>
      </c>
      <c r="C118" s="30">
        <v>17</v>
      </c>
      <c r="D118" s="29">
        <f t="shared" si="8"/>
        <v>17</v>
      </c>
      <c r="E118" s="29">
        <f t="shared" si="9"/>
        <v>17</v>
      </c>
      <c r="F118" s="7">
        <f t="shared" si="5"/>
        <v>3</v>
      </c>
      <c r="G118" s="82">
        <f t="shared" si="6"/>
        <v>17</v>
      </c>
      <c r="H118" s="8" t="str">
        <f t="shared" si="7"/>
        <v>Ezüst</v>
      </c>
    </row>
    <row r="119" spans="1:8" ht="18" customHeight="1">
      <c r="A119" s="9">
        <v>118</v>
      </c>
      <c r="B119" s="6">
        <v>1</v>
      </c>
      <c r="C119" s="30">
        <v>14</v>
      </c>
      <c r="D119" s="29">
        <f t="shared" si="8"/>
        <v>14</v>
      </c>
      <c r="E119" s="29">
        <f t="shared" si="9"/>
        <v>14</v>
      </c>
      <c r="F119" s="7">
        <f t="shared" si="5"/>
        <v>3</v>
      </c>
      <c r="G119" s="82">
        <f t="shared" si="6"/>
        <v>14</v>
      </c>
      <c r="H119" s="8" t="str">
        <f t="shared" si="7"/>
        <v>Bronz</v>
      </c>
    </row>
    <row r="120" spans="1:8" ht="18" customHeight="1">
      <c r="A120" s="5">
        <v>122</v>
      </c>
      <c r="B120" s="6">
        <v>3</v>
      </c>
      <c r="C120" s="30">
        <v>15</v>
      </c>
      <c r="D120" s="29">
        <f t="shared" si="8"/>
        <v>15</v>
      </c>
      <c r="E120" s="29">
        <f t="shared" si="9"/>
        <v>15</v>
      </c>
      <c r="F120" s="7">
        <f t="shared" si="5"/>
        <v>3</v>
      </c>
      <c r="G120" s="82">
        <f t="shared" si="6"/>
        <v>15</v>
      </c>
      <c r="H120" s="8" t="str">
        <f t="shared" si="7"/>
        <v>Bronz</v>
      </c>
    </row>
    <row r="121" spans="1:8" ht="18" customHeight="1">
      <c r="A121" s="5">
        <v>123</v>
      </c>
      <c r="B121" s="6">
        <v>2</v>
      </c>
      <c r="C121" s="30">
        <v>12</v>
      </c>
      <c r="D121" s="29">
        <f t="shared" si="8"/>
        <v>12</v>
      </c>
      <c r="E121" s="29">
        <f t="shared" si="9"/>
        <v>12</v>
      </c>
      <c r="F121" s="7">
        <f t="shared" si="5"/>
        <v>3</v>
      </c>
      <c r="G121" s="82">
        <f t="shared" si="6"/>
        <v>12</v>
      </c>
      <c r="H121" s="8">
        <f t="shared" si="7"/>
      </c>
    </row>
    <row r="122" spans="1:8" ht="18" customHeight="1">
      <c r="A122" s="9">
        <v>120</v>
      </c>
      <c r="B122" s="6">
        <v>2</v>
      </c>
      <c r="C122" s="30">
        <v>16</v>
      </c>
      <c r="D122" s="29">
        <f t="shared" si="8"/>
        <v>16</v>
      </c>
      <c r="E122" s="29">
        <f t="shared" si="9"/>
        <v>16</v>
      </c>
      <c r="F122" s="7">
        <f t="shared" si="5"/>
        <v>3</v>
      </c>
      <c r="G122" s="82">
        <f t="shared" si="6"/>
        <v>16</v>
      </c>
      <c r="H122" s="8" t="str">
        <f t="shared" si="7"/>
        <v>Ezüst</v>
      </c>
    </row>
    <row r="123" spans="1:8" ht="18" customHeight="1">
      <c r="A123" s="5">
        <v>117</v>
      </c>
      <c r="B123" s="6">
        <v>2</v>
      </c>
      <c r="C123" s="30">
        <v>18</v>
      </c>
      <c r="D123" s="29">
        <f t="shared" si="8"/>
        <v>18</v>
      </c>
      <c r="E123" s="29">
        <f t="shared" si="9"/>
        <v>18</v>
      </c>
      <c r="F123" s="7">
        <f t="shared" si="5"/>
        <v>3</v>
      </c>
      <c r="G123" s="82">
        <f t="shared" si="6"/>
        <v>18</v>
      </c>
      <c r="H123" s="8" t="str">
        <f t="shared" si="7"/>
        <v>Arany</v>
      </c>
    </row>
    <row r="124" spans="1:8" ht="18" customHeight="1">
      <c r="A124" s="5">
        <v>121</v>
      </c>
      <c r="B124" s="6">
        <v>1</v>
      </c>
      <c r="C124" s="30">
        <v>17</v>
      </c>
      <c r="D124" s="29">
        <f t="shared" si="8"/>
        <v>17</v>
      </c>
      <c r="E124" s="29">
        <f t="shared" si="9"/>
        <v>17</v>
      </c>
      <c r="F124" s="7">
        <f t="shared" si="5"/>
        <v>3</v>
      </c>
      <c r="G124" s="82">
        <f t="shared" si="6"/>
        <v>17</v>
      </c>
      <c r="H124" s="8" t="str">
        <f t="shared" si="7"/>
        <v>Ezüst</v>
      </c>
    </row>
    <row r="125" spans="1:8" ht="18" customHeight="1">
      <c r="A125" s="9">
        <v>125</v>
      </c>
      <c r="B125" s="6">
        <v>3</v>
      </c>
      <c r="C125" s="30">
        <v>18</v>
      </c>
      <c r="D125" s="29">
        <f t="shared" si="8"/>
        <v>18</v>
      </c>
      <c r="E125" s="29">
        <f t="shared" si="9"/>
        <v>18</v>
      </c>
      <c r="F125" s="7">
        <f t="shared" si="5"/>
        <v>3</v>
      </c>
      <c r="G125" s="82">
        <f t="shared" si="6"/>
        <v>18</v>
      </c>
      <c r="H125" s="8" t="str">
        <f t="shared" si="7"/>
        <v>Arany</v>
      </c>
    </row>
    <row r="126" spans="1:8" ht="18" customHeight="1">
      <c r="A126" s="5">
        <v>124</v>
      </c>
      <c r="B126" s="6">
        <v>1</v>
      </c>
      <c r="C126" s="30">
        <v>9</v>
      </c>
      <c r="D126" s="29">
        <f t="shared" si="8"/>
        <v>9</v>
      </c>
      <c r="E126" s="29">
        <f t="shared" si="9"/>
        <v>9</v>
      </c>
      <c r="F126" s="7">
        <f t="shared" si="5"/>
        <v>3</v>
      </c>
      <c r="G126" s="82">
        <f t="shared" si="6"/>
        <v>9</v>
      </c>
      <c r="H126" s="8">
        <f t="shared" si="7"/>
      </c>
    </row>
    <row r="127" spans="1:8" ht="18" customHeight="1">
      <c r="A127" s="5">
        <v>128</v>
      </c>
      <c r="B127" s="6">
        <v>3</v>
      </c>
      <c r="C127" s="30">
        <v>18</v>
      </c>
      <c r="D127" s="29">
        <f t="shared" si="8"/>
        <v>18</v>
      </c>
      <c r="E127" s="29">
        <f t="shared" si="9"/>
        <v>18</v>
      </c>
      <c r="F127" s="7">
        <f t="shared" si="5"/>
        <v>3</v>
      </c>
      <c r="G127" s="82">
        <f t="shared" si="6"/>
        <v>18</v>
      </c>
      <c r="H127" s="8" t="str">
        <f t="shared" si="7"/>
        <v>Arany</v>
      </c>
    </row>
    <row r="128" spans="1:8" ht="18" customHeight="1">
      <c r="A128" s="5">
        <v>129</v>
      </c>
      <c r="B128" s="6">
        <v>2</v>
      </c>
      <c r="C128" s="30">
        <v>17</v>
      </c>
      <c r="D128" s="29">
        <f t="shared" si="8"/>
        <v>17</v>
      </c>
      <c r="E128" s="29">
        <f t="shared" si="9"/>
        <v>17</v>
      </c>
      <c r="F128" s="7">
        <f t="shared" si="5"/>
        <v>3</v>
      </c>
      <c r="G128" s="82">
        <f t="shared" si="6"/>
        <v>17</v>
      </c>
      <c r="H128" s="8" t="str">
        <f t="shared" si="7"/>
        <v>Ezüst</v>
      </c>
    </row>
    <row r="129" spans="1:8" ht="18" customHeight="1">
      <c r="A129" s="9">
        <v>126</v>
      </c>
      <c r="B129" s="6">
        <v>2</v>
      </c>
      <c r="C129" s="30">
        <v>18</v>
      </c>
      <c r="D129" s="29">
        <f t="shared" si="8"/>
        <v>18</v>
      </c>
      <c r="E129" s="29">
        <f t="shared" si="9"/>
        <v>18</v>
      </c>
      <c r="F129" s="7">
        <f t="shared" si="5"/>
        <v>3</v>
      </c>
      <c r="G129" s="82">
        <f t="shared" si="6"/>
        <v>18</v>
      </c>
      <c r="H129" s="8" t="str">
        <f t="shared" si="7"/>
        <v>Arany</v>
      </c>
    </row>
    <row r="130" spans="1:8" ht="18" customHeight="1">
      <c r="A130" s="5">
        <v>127</v>
      </c>
      <c r="B130" s="6">
        <v>1</v>
      </c>
      <c r="C130" s="30">
        <v>9</v>
      </c>
      <c r="D130" s="29">
        <f t="shared" si="8"/>
        <v>9</v>
      </c>
      <c r="E130" s="29">
        <f t="shared" si="9"/>
        <v>9</v>
      </c>
      <c r="F130" s="7">
        <f aca="true" t="shared" si="10" ref="F130:F193">COUNT(C130:E130)</f>
        <v>3</v>
      </c>
      <c r="G130" s="82">
        <f aca="true" t="shared" si="11" ref="G130:G193">AVERAGE(C130:E130)</f>
        <v>9</v>
      </c>
      <c r="H130" s="8">
        <f aca="true" t="shared" si="12" ref="H130:H193">IF(G130&gt;=18,"Arany",IF(G130&gt;=16,"Ezüst",IF(G130&gt;=14,"Bronz","")))</f>
      </c>
    </row>
    <row r="131" spans="1:8" ht="18" customHeight="1">
      <c r="A131" s="5">
        <v>131</v>
      </c>
      <c r="B131" s="6">
        <v>3</v>
      </c>
      <c r="C131" s="30">
        <v>15</v>
      </c>
      <c r="D131" s="29">
        <f t="shared" si="8"/>
        <v>15</v>
      </c>
      <c r="E131" s="29">
        <f t="shared" si="9"/>
        <v>15</v>
      </c>
      <c r="F131" s="7">
        <f t="shared" si="10"/>
        <v>3</v>
      </c>
      <c r="G131" s="82">
        <f t="shared" si="11"/>
        <v>15</v>
      </c>
      <c r="H131" s="8" t="str">
        <f t="shared" si="12"/>
        <v>Bronz</v>
      </c>
    </row>
    <row r="132" spans="1:8" ht="18" customHeight="1">
      <c r="A132" s="9">
        <v>132</v>
      </c>
      <c r="B132" s="6">
        <v>2</v>
      </c>
      <c r="C132" s="30">
        <v>17</v>
      </c>
      <c r="D132" s="29">
        <f aca="true" t="shared" si="13" ref="D132:D195">C132</f>
        <v>17</v>
      </c>
      <c r="E132" s="29">
        <f aca="true" t="shared" si="14" ref="E132:E195">C132</f>
        <v>17</v>
      </c>
      <c r="F132" s="7">
        <f t="shared" si="10"/>
        <v>3</v>
      </c>
      <c r="G132" s="82">
        <f t="shared" si="11"/>
        <v>17</v>
      </c>
      <c r="H132" s="8" t="str">
        <f t="shared" si="12"/>
        <v>Ezüst</v>
      </c>
    </row>
    <row r="133" spans="1:8" ht="18" customHeight="1">
      <c r="A133" s="5">
        <v>130</v>
      </c>
      <c r="B133" s="6">
        <v>1</v>
      </c>
      <c r="C133" s="30">
        <v>16</v>
      </c>
      <c r="D133" s="29">
        <f t="shared" si="13"/>
        <v>16</v>
      </c>
      <c r="E133" s="29">
        <f t="shared" si="14"/>
        <v>16</v>
      </c>
      <c r="F133" s="7">
        <f t="shared" si="10"/>
        <v>3</v>
      </c>
      <c r="G133" s="82">
        <f t="shared" si="11"/>
        <v>16</v>
      </c>
      <c r="H133" s="8" t="str">
        <f t="shared" si="12"/>
        <v>Ezüst</v>
      </c>
    </row>
    <row r="134" spans="1:8" ht="18" customHeight="1">
      <c r="A134" s="5">
        <v>134</v>
      </c>
      <c r="B134" s="6">
        <v>3</v>
      </c>
      <c r="C134" s="30">
        <v>18</v>
      </c>
      <c r="D134" s="29">
        <f t="shared" si="13"/>
        <v>18</v>
      </c>
      <c r="E134" s="29">
        <f t="shared" si="14"/>
        <v>18</v>
      </c>
      <c r="F134" s="7">
        <f t="shared" si="10"/>
        <v>3</v>
      </c>
      <c r="G134" s="82">
        <f t="shared" si="11"/>
        <v>18</v>
      </c>
      <c r="H134" s="8" t="str">
        <f t="shared" si="12"/>
        <v>Arany</v>
      </c>
    </row>
    <row r="135" spans="1:8" ht="18" customHeight="1">
      <c r="A135" s="9">
        <v>133</v>
      </c>
      <c r="B135" s="6">
        <v>1</v>
      </c>
      <c r="C135" s="30">
        <v>10</v>
      </c>
      <c r="D135" s="29">
        <f t="shared" si="13"/>
        <v>10</v>
      </c>
      <c r="E135" s="29">
        <f t="shared" si="14"/>
        <v>10</v>
      </c>
      <c r="F135" s="7">
        <f t="shared" si="10"/>
        <v>3</v>
      </c>
      <c r="G135" s="82">
        <f t="shared" si="11"/>
        <v>10</v>
      </c>
      <c r="H135" s="8">
        <f t="shared" si="12"/>
      </c>
    </row>
    <row r="136" spans="1:8" ht="18" customHeight="1">
      <c r="A136" s="5">
        <v>137</v>
      </c>
      <c r="B136" s="6">
        <v>3</v>
      </c>
      <c r="C136" s="30">
        <v>14</v>
      </c>
      <c r="D136" s="29">
        <f t="shared" si="13"/>
        <v>14</v>
      </c>
      <c r="E136" s="29">
        <f t="shared" si="14"/>
        <v>14</v>
      </c>
      <c r="F136" s="7">
        <f t="shared" si="10"/>
        <v>3</v>
      </c>
      <c r="G136" s="82">
        <f t="shared" si="11"/>
        <v>14</v>
      </c>
      <c r="H136" s="8" t="str">
        <f t="shared" si="12"/>
        <v>Bronz</v>
      </c>
    </row>
    <row r="137" spans="1:8" ht="18" customHeight="1">
      <c r="A137" s="5">
        <v>138</v>
      </c>
      <c r="B137" s="6">
        <v>2</v>
      </c>
      <c r="C137" s="30">
        <v>20</v>
      </c>
      <c r="D137" s="29">
        <f t="shared" si="13"/>
        <v>20</v>
      </c>
      <c r="E137" s="29">
        <f t="shared" si="14"/>
        <v>20</v>
      </c>
      <c r="F137" s="7">
        <f t="shared" si="10"/>
        <v>3</v>
      </c>
      <c r="G137" s="82">
        <f t="shared" si="11"/>
        <v>20</v>
      </c>
      <c r="H137" s="8" t="str">
        <f t="shared" si="12"/>
        <v>Arany</v>
      </c>
    </row>
    <row r="138" spans="1:8" ht="18" customHeight="1">
      <c r="A138" s="9">
        <v>135</v>
      </c>
      <c r="B138" s="6">
        <v>2</v>
      </c>
      <c r="C138" s="30">
        <v>10</v>
      </c>
      <c r="D138" s="29">
        <f t="shared" si="13"/>
        <v>10</v>
      </c>
      <c r="E138" s="29">
        <f t="shared" si="14"/>
        <v>10</v>
      </c>
      <c r="F138" s="7">
        <f t="shared" si="10"/>
        <v>3</v>
      </c>
      <c r="G138" s="82">
        <f t="shared" si="11"/>
        <v>10</v>
      </c>
      <c r="H138" s="8">
        <f t="shared" si="12"/>
      </c>
    </row>
    <row r="139" spans="1:8" ht="18" customHeight="1">
      <c r="A139" s="5">
        <v>136</v>
      </c>
      <c r="B139" s="6">
        <v>1</v>
      </c>
      <c r="C139" s="30">
        <v>14</v>
      </c>
      <c r="D139" s="29">
        <f t="shared" si="13"/>
        <v>14</v>
      </c>
      <c r="E139" s="29">
        <f t="shared" si="14"/>
        <v>14</v>
      </c>
      <c r="F139" s="7">
        <f t="shared" si="10"/>
        <v>3</v>
      </c>
      <c r="G139" s="82">
        <f t="shared" si="11"/>
        <v>14</v>
      </c>
      <c r="H139" s="8" t="str">
        <f t="shared" si="12"/>
        <v>Bronz</v>
      </c>
    </row>
    <row r="140" spans="1:8" ht="18" customHeight="1">
      <c r="A140" s="5">
        <v>139</v>
      </c>
      <c r="B140" s="6">
        <v>1</v>
      </c>
      <c r="C140" s="30">
        <v>9</v>
      </c>
      <c r="D140" s="29">
        <f t="shared" si="13"/>
        <v>9</v>
      </c>
      <c r="E140" s="29">
        <f t="shared" si="14"/>
        <v>9</v>
      </c>
      <c r="F140" s="7">
        <f t="shared" si="10"/>
        <v>3</v>
      </c>
      <c r="G140" s="82">
        <f t="shared" si="11"/>
        <v>9</v>
      </c>
      <c r="H140" s="8">
        <f t="shared" si="12"/>
      </c>
    </row>
    <row r="141" spans="1:8" ht="18" customHeight="1">
      <c r="A141" s="9">
        <v>140</v>
      </c>
      <c r="B141" s="6">
        <v>3</v>
      </c>
      <c r="C141" s="30">
        <v>14</v>
      </c>
      <c r="D141" s="29">
        <f t="shared" si="13"/>
        <v>14</v>
      </c>
      <c r="E141" s="29">
        <f t="shared" si="14"/>
        <v>14</v>
      </c>
      <c r="F141" s="7">
        <f t="shared" si="10"/>
        <v>3</v>
      </c>
      <c r="G141" s="82">
        <f t="shared" si="11"/>
        <v>14</v>
      </c>
      <c r="H141" s="8" t="str">
        <f t="shared" si="12"/>
        <v>Bronz</v>
      </c>
    </row>
    <row r="142" spans="1:8" ht="18" customHeight="1">
      <c r="A142" s="5">
        <v>143</v>
      </c>
      <c r="B142" s="6">
        <v>3</v>
      </c>
      <c r="C142" s="30">
        <v>16</v>
      </c>
      <c r="D142" s="29">
        <f t="shared" si="13"/>
        <v>16</v>
      </c>
      <c r="E142" s="29">
        <f t="shared" si="14"/>
        <v>16</v>
      </c>
      <c r="F142" s="7">
        <f t="shared" si="10"/>
        <v>3</v>
      </c>
      <c r="G142" s="82">
        <f t="shared" si="11"/>
        <v>16</v>
      </c>
      <c r="H142" s="8" t="str">
        <f t="shared" si="12"/>
        <v>Ezüst</v>
      </c>
    </row>
    <row r="143" spans="1:8" ht="18" customHeight="1">
      <c r="A143" s="5">
        <v>141</v>
      </c>
      <c r="B143" s="6">
        <v>2</v>
      </c>
      <c r="C143" s="30">
        <v>10</v>
      </c>
      <c r="D143" s="29">
        <f t="shared" si="13"/>
        <v>10</v>
      </c>
      <c r="E143" s="29">
        <f t="shared" si="14"/>
        <v>10</v>
      </c>
      <c r="F143" s="7">
        <f t="shared" si="10"/>
        <v>3</v>
      </c>
      <c r="G143" s="82">
        <f t="shared" si="11"/>
        <v>10</v>
      </c>
      <c r="H143" s="8">
        <f t="shared" si="12"/>
      </c>
    </row>
    <row r="144" spans="1:8" ht="18" customHeight="1">
      <c r="A144" s="9">
        <v>146</v>
      </c>
      <c r="B144" s="6">
        <v>3</v>
      </c>
      <c r="C144" s="30">
        <v>8</v>
      </c>
      <c r="D144" s="29">
        <f t="shared" si="13"/>
        <v>8</v>
      </c>
      <c r="E144" s="29">
        <f t="shared" si="14"/>
        <v>8</v>
      </c>
      <c r="F144" s="7">
        <f t="shared" si="10"/>
        <v>3</v>
      </c>
      <c r="G144" s="82">
        <f t="shared" si="11"/>
        <v>8</v>
      </c>
      <c r="H144" s="8">
        <f t="shared" si="12"/>
      </c>
    </row>
    <row r="145" spans="1:8" ht="18" customHeight="1">
      <c r="A145" s="5">
        <v>142</v>
      </c>
      <c r="B145" s="6">
        <v>1</v>
      </c>
      <c r="C145" s="30">
        <v>15</v>
      </c>
      <c r="D145" s="29">
        <f t="shared" si="13"/>
        <v>15</v>
      </c>
      <c r="E145" s="29">
        <f t="shared" si="14"/>
        <v>15</v>
      </c>
      <c r="F145" s="7">
        <f t="shared" si="10"/>
        <v>3</v>
      </c>
      <c r="G145" s="82">
        <f t="shared" si="11"/>
        <v>15</v>
      </c>
      <c r="H145" s="8" t="str">
        <f t="shared" si="12"/>
        <v>Bronz</v>
      </c>
    </row>
    <row r="146" spans="1:8" ht="18" customHeight="1">
      <c r="A146" s="5">
        <v>145</v>
      </c>
      <c r="B146" s="6">
        <v>1</v>
      </c>
      <c r="C146" s="30">
        <v>10</v>
      </c>
      <c r="D146" s="29">
        <f t="shared" si="13"/>
        <v>10</v>
      </c>
      <c r="E146" s="29">
        <f t="shared" si="14"/>
        <v>10</v>
      </c>
      <c r="F146" s="7">
        <f t="shared" si="10"/>
        <v>3</v>
      </c>
      <c r="G146" s="82">
        <f t="shared" si="11"/>
        <v>10</v>
      </c>
      <c r="H146" s="8">
        <f t="shared" si="12"/>
      </c>
    </row>
    <row r="147" spans="1:8" ht="18" customHeight="1">
      <c r="A147" s="9">
        <v>147</v>
      </c>
      <c r="B147" s="6">
        <v>2</v>
      </c>
      <c r="C147" s="30">
        <v>17</v>
      </c>
      <c r="D147" s="29">
        <f t="shared" si="13"/>
        <v>17</v>
      </c>
      <c r="E147" s="29">
        <f t="shared" si="14"/>
        <v>17</v>
      </c>
      <c r="F147" s="7">
        <f t="shared" si="10"/>
        <v>3</v>
      </c>
      <c r="G147" s="82">
        <f t="shared" si="11"/>
        <v>17</v>
      </c>
      <c r="H147" s="8" t="str">
        <f t="shared" si="12"/>
        <v>Ezüst</v>
      </c>
    </row>
    <row r="148" spans="1:8" ht="18" customHeight="1">
      <c r="A148" s="5">
        <v>144</v>
      </c>
      <c r="B148" s="6">
        <v>2</v>
      </c>
      <c r="C148" s="30">
        <v>8</v>
      </c>
      <c r="D148" s="29">
        <f t="shared" si="13"/>
        <v>8</v>
      </c>
      <c r="E148" s="29">
        <f t="shared" si="14"/>
        <v>8</v>
      </c>
      <c r="F148" s="7">
        <f t="shared" si="10"/>
        <v>3</v>
      </c>
      <c r="G148" s="82">
        <f t="shared" si="11"/>
        <v>8</v>
      </c>
      <c r="H148" s="8">
        <f t="shared" si="12"/>
      </c>
    </row>
    <row r="149" spans="1:8" ht="18" customHeight="1">
      <c r="A149" s="5"/>
      <c r="B149" s="6"/>
      <c r="C149" s="30"/>
      <c r="D149" s="29">
        <f t="shared" si="13"/>
        <v>0</v>
      </c>
      <c r="E149" s="29">
        <f t="shared" si="14"/>
        <v>0</v>
      </c>
      <c r="F149" s="7">
        <f t="shared" si="10"/>
        <v>2</v>
      </c>
      <c r="G149" s="82">
        <f t="shared" si="11"/>
        <v>0</v>
      </c>
      <c r="H149" s="8">
        <f t="shared" si="12"/>
      </c>
    </row>
    <row r="150" spans="1:8" ht="18" customHeight="1">
      <c r="A150" s="5"/>
      <c r="B150" s="6"/>
      <c r="C150" s="30"/>
      <c r="D150" s="29">
        <f t="shared" si="13"/>
        <v>0</v>
      </c>
      <c r="E150" s="29">
        <f t="shared" si="14"/>
        <v>0</v>
      </c>
      <c r="F150" s="7">
        <f t="shared" si="10"/>
        <v>2</v>
      </c>
      <c r="G150" s="82">
        <f t="shared" si="11"/>
        <v>0</v>
      </c>
      <c r="H150" s="8">
        <f t="shared" si="12"/>
      </c>
    </row>
    <row r="151" spans="1:8" ht="18" customHeight="1">
      <c r="A151" s="9"/>
      <c r="B151" s="6"/>
      <c r="C151" s="30"/>
      <c r="D151" s="29">
        <f t="shared" si="13"/>
        <v>0</v>
      </c>
      <c r="E151" s="29">
        <f t="shared" si="14"/>
        <v>0</v>
      </c>
      <c r="F151" s="7">
        <f t="shared" si="10"/>
        <v>2</v>
      </c>
      <c r="G151" s="82">
        <f t="shared" si="11"/>
        <v>0</v>
      </c>
      <c r="H151" s="8">
        <f t="shared" si="12"/>
      </c>
    </row>
    <row r="152" spans="1:8" ht="18" customHeight="1">
      <c r="A152" s="5"/>
      <c r="B152" s="6"/>
      <c r="C152" s="30"/>
      <c r="D152" s="29">
        <f t="shared" si="13"/>
        <v>0</v>
      </c>
      <c r="E152" s="29">
        <f t="shared" si="14"/>
        <v>0</v>
      </c>
      <c r="F152" s="7">
        <f t="shared" si="10"/>
        <v>2</v>
      </c>
      <c r="G152" s="82">
        <f t="shared" si="11"/>
        <v>0</v>
      </c>
      <c r="H152" s="8">
        <f t="shared" si="12"/>
      </c>
    </row>
    <row r="153" spans="1:8" ht="18" customHeight="1">
      <c r="A153" s="5"/>
      <c r="B153" s="6"/>
      <c r="C153" s="30"/>
      <c r="D153" s="29">
        <f t="shared" si="13"/>
        <v>0</v>
      </c>
      <c r="E153" s="29">
        <f t="shared" si="14"/>
        <v>0</v>
      </c>
      <c r="F153" s="7">
        <f t="shared" si="10"/>
        <v>2</v>
      </c>
      <c r="G153" s="82">
        <f t="shared" si="11"/>
        <v>0</v>
      </c>
      <c r="H153" s="8">
        <f t="shared" si="12"/>
      </c>
    </row>
    <row r="154" spans="1:8" ht="18" customHeight="1">
      <c r="A154" s="5"/>
      <c r="B154" s="6"/>
      <c r="C154" s="30"/>
      <c r="D154" s="29">
        <f t="shared" si="13"/>
        <v>0</v>
      </c>
      <c r="E154" s="29">
        <f t="shared" si="14"/>
        <v>0</v>
      </c>
      <c r="F154" s="7">
        <f t="shared" si="10"/>
        <v>2</v>
      </c>
      <c r="G154" s="82">
        <f t="shared" si="11"/>
        <v>0</v>
      </c>
      <c r="H154" s="8">
        <f t="shared" si="12"/>
      </c>
    </row>
    <row r="155" spans="1:8" ht="18" customHeight="1">
      <c r="A155" s="9"/>
      <c r="B155" s="6"/>
      <c r="C155" s="30"/>
      <c r="D155" s="29">
        <f t="shared" si="13"/>
        <v>0</v>
      </c>
      <c r="E155" s="29">
        <f t="shared" si="14"/>
        <v>0</v>
      </c>
      <c r="F155" s="7">
        <f t="shared" si="10"/>
        <v>2</v>
      </c>
      <c r="G155" s="82">
        <f t="shared" si="11"/>
        <v>0</v>
      </c>
      <c r="H155" s="8">
        <f t="shared" si="12"/>
      </c>
    </row>
    <row r="156" spans="1:8" ht="18" customHeight="1">
      <c r="A156" s="5"/>
      <c r="B156" s="6"/>
      <c r="C156" s="30"/>
      <c r="D156" s="29">
        <f t="shared" si="13"/>
        <v>0</v>
      </c>
      <c r="E156" s="29">
        <f t="shared" si="14"/>
        <v>0</v>
      </c>
      <c r="F156" s="7">
        <f t="shared" si="10"/>
        <v>2</v>
      </c>
      <c r="G156" s="82">
        <f t="shared" si="11"/>
        <v>0</v>
      </c>
      <c r="H156" s="8">
        <f t="shared" si="12"/>
      </c>
    </row>
    <row r="157" spans="1:8" ht="18" customHeight="1">
      <c r="A157" s="5"/>
      <c r="B157" s="6"/>
      <c r="C157" s="30"/>
      <c r="D157" s="29">
        <f t="shared" si="13"/>
        <v>0</v>
      </c>
      <c r="E157" s="29">
        <f t="shared" si="14"/>
        <v>0</v>
      </c>
      <c r="F157" s="7">
        <f t="shared" si="10"/>
        <v>2</v>
      </c>
      <c r="G157" s="82">
        <f t="shared" si="11"/>
        <v>0</v>
      </c>
      <c r="H157" s="8">
        <f t="shared" si="12"/>
      </c>
    </row>
    <row r="158" spans="1:8" ht="18" customHeight="1">
      <c r="A158" s="9"/>
      <c r="B158" s="6"/>
      <c r="C158" s="30"/>
      <c r="D158" s="29">
        <f t="shared" si="13"/>
        <v>0</v>
      </c>
      <c r="E158" s="29">
        <f t="shared" si="14"/>
        <v>0</v>
      </c>
      <c r="F158" s="7">
        <f t="shared" si="10"/>
        <v>2</v>
      </c>
      <c r="G158" s="82">
        <f t="shared" si="11"/>
        <v>0</v>
      </c>
      <c r="H158" s="8">
        <f t="shared" si="12"/>
      </c>
    </row>
    <row r="159" spans="1:8" ht="18" customHeight="1">
      <c r="A159" s="5"/>
      <c r="B159" s="6"/>
      <c r="C159" s="30"/>
      <c r="D159" s="29">
        <f t="shared" si="13"/>
        <v>0</v>
      </c>
      <c r="E159" s="29">
        <f t="shared" si="14"/>
        <v>0</v>
      </c>
      <c r="F159" s="7">
        <f t="shared" si="10"/>
        <v>2</v>
      </c>
      <c r="G159" s="82">
        <f t="shared" si="11"/>
        <v>0</v>
      </c>
      <c r="H159" s="8">
        <f t="shared" si="12"/>
      </c>
    </row>
    <row r="160" spans="1:8" ht="18" customHeight="1">
      <c r="A160" s="5"/>
      <c r="B160" s="6"/>
      <c r="C160" s="30"/>
      <c r="D160" s="29">
        <f t="shared" si="13"/>
        <v>0</v>
      </c>
      <c r="E160" s="29">
        <f t="shared" si="14"/>
        <v>0</v>
      </c>
      <c r="F160" s="7">
        <f t="shared" si="10"/>
        <v>2</v>
      </c>
      <c r="G160" s="82">
        <f t="shared" si="11"/>
        <v>0</v>
      </c>
      <c r="H160" s="8">
        <f t="shared" si="12"/>
      </c>
    </row>
    <row r="161" spans="1:8" ht="18" customHeight="1">
      <c r="A161" s="9"/>
      <c r="B161" s="6"/>
      <c r="C161" s="30"/>
      <c r="D161" s="29">
        <f t="shared" si="13"/>
        <v>0</v>
      </c>
      <c r="E161" s="29">
        <f t="shared" si="14"/>
        <v>0</v>
      </c>
      <c r="F161" s="7">
        <f t="shared" si="10"/>
        <v>2</v>
      </c>
      <c r="G161" s="82">
        <f t="shared" si="11"/>
        <v>0</v>
      </c>
      <c r="H161" s="8">
        <f t="shared" si="12"/>
      </c>
    </row>
    <row r="162" spans="1:8" ht="18" customHeight="1">
      <c r="A162" s="5"/>
      <c r="B162" s="6"/>
      <c r="C162" s="30"/>
      <c r="D162" s="29">
        <f t="shared" si="13"/>
        <v>0</v>
      </c>
      <c r="E162" s="29">
        <f t="shared" si="14"/>
        <v>0</v>
      </c>
      <c r="F162" s="7">
        <f t="shared" si="10"/>
        <v>2</v>
      </c>
      <c r="G162" s="82">
        <f t="shared" si="11"/>
        <v>0</v>
      </c>
      <c r="H162" s="8">
        <f t="shared" si="12"/>
      </c>
    </row>
    <row r="163" spans="1:8" ht="18" customHeight="1">
      <c r="A163" s="5"/>
      <c r="B163" s="6"/>
      <c r="C163" s="30"/>
      <c r="D163" s="29">
        <f t="shared" si="13"/>
        <v>0</v>
      </c>
      <c r="E163" s="29">
        <f t="shared" si="14"/>
        <v>0</v>
      </c>
      <c r="F163" s="7">
        <f t="shared" si="10"/>
        <v>2</v>
      </c>
      <c r="G163" s="82">
        <f t="shared" si="11"/>
        <v>0</v>
      </c>
      <c r="H163" s="8">
        <f t="shared" si="12"/>
      </c>
    </row>
    <row r="164" spans="1:8" ht="18" customHeight="1">
      <c r="A164" s="9"/>
      <c r="B164" s="6"/>
      <c r="C164" s="30"/>
      <c r="D164" s="29">
        <f t="shared" si="13"/>
        <v>0</v>
      </c>
      <c r="E164" s="29">
        <f t="shared" si="14"/>
        <v>0</v>
      </c>
      <c r="F164" s="7">
        <f t="shared" si="10"/>
        <v>2</v>
      </c>
      <c r="G164" s="82">
        <f t="shared" si="11"/>
        <v>0</v>
      </c>
      <c r="H164" s="8">
        <f t="shared" si="12"/>
      </c>
    </row>
    <row r="165" spans="1:8" ht="18" customHeight="1">
      <c r="A165" s="5"/>
      <c r="B165" s="6"/>
      <c r="C165" s="30"/>
      <c r="D165" s="29">
        <f t="shared" si="13"/>
        <v>0</v>
      </c>
      <c r="E165" s="29">
        <f t="shared" si="14"/>
        <v>0</v>
      </c>
      <c r="F165" s="7">
        <f t="shared" si="10"/>
        <v>2</v>
      </c>
      <c r="G165" s="82">
        <f t="shared" si="11"/>
        <v>0</v>
      </c>
      <c r="H165" s="8">
        <f t="shared" si="12"/>
      </c>
    </row>
    <row r="166" spans="1:8" ht="18" customHeight="1">
      <c r="A166" s="5"/>
      <c r="B166" s="6"/>
      <c r="C166" s="30"/>
      <c r="D166" s="29">
        <f t="shared" si="13"/>
        <v>0</v>
      </c>
      <c r="E166" s="29">
        <f t="shared" si="14"/>
        <v>0</v>
      </c>
      <c r="F166" s="7">
        <f t="shared" si="10"/>
        <v>2</v>
      </c>
      <c r="G166" s="82">
        <f t="shared" si="11"/>
        <v>0</v>
      </c>
      <c r="H166" s="8">
        <f t="shared" si="12"/>
      </c>
    </row>
    <row r="167" spans="1:8" ht="18" customHeight="1">
      <c r="A167" s="9"/>
      <c r="B167" s="6"/>
      <c r="C167" s="30"/>
      <c r="D167" s="29">
        <f t="shared" si="13"/>
        <v>0</v>
      </c>
      <c r="E167" s="29">
        <f t="shared" si="14"/>
        <v>0</v>
      </c>
      <c r="F167" s="7">
        <f t="shared" si="10"/>
        <v>2</v>
      </c>
      <c r="G167" s="82">
        <f t="shared" si="11"/>
        <v>0</v>
      </c>
      <c r="H167" s="8">
        <f t="shared" si="12"/>
      </c>
    </row>
    <row r="168" spans="1:8" ht="18" customHeight="1">
      <c r="A168" s="5"/>
      <c r="B168" s="6"/>
      <c r="C168" s="30"/>
      <c r="D168" s="29">
        <f t="shared" si="13"/>
        <v>0</v>
      </c>
      <c r="E168" s="29">
        <f t="shared" si="14"/>
        <v>0</v>
      </c>
      <c r="F168" s="7">
        <f t="shared" si="10"/>
        <v>2</v>
      </c>
      <c r="G168" s="82">
        <f t="shared" si="11"/>
        <v>0</v>
      </c>
      <c r="H168" s="8">
        <f t="shared" si="12"/>
      </c>
    </row>
    <row r="169" spans="1:8" ht="18" customHeight="1">
      <c r="A169" s="5"/>
      <c r="B169" s="6"/>
      <c r="C169" s="30"/>
      <c r="D169" s="29">
        <f t="shared" si="13"/>
        <v>0</v>
      </c>
      <c r="E169" s="29">
        <f t="shared" si="14"/>
        <v>0</v>
      </c>
      <c r="F169" s="7">
        <f t="shared" si="10"/>
        <v>2</v>
      </c>
      <c r="G169" s="82">
        <f t="shared" si="11"/>
        <v>0</v>
      </c>
      <c r="H169" s="8">
        <f t="shared" si="12"/>
      </c>
    </row>
    <row r="170" spans="1:8" ht="18" customHeight="1">
      <c r="A170" s="9"/>
      <c r="B170" s="6"/>
      <c r="C170" s="30"/>
      <c r="D170" s="29">
        <f t="shared" si="13"/>
        <v>0</v>
      </c>
      <c r="E170" s="29">
        <f t="shared" si="14"/>
        <v>0</v>
      </c>
      <c r="F170" s="7">
        <f t="shared" si="10"/>
        <v>2</v>
      </c>
      <c r="G170" s="82">
        <f t="shared" si="11"/>
        <v>0</v>
      </c>
      <c r="H170" s="8">
        <f t="shared" si="12"/>
      </c>
    </row>
    <row r="171" spans="1:8" ht="18" customHeight="1">
      <c r="A171" s="5"/>
      <c r="B171" s="6"/>
      <c r="C171" s="30"/>
      <c r="D171" s="29">
        <f t="shared" si="13"/>
        <v>0</v>
      </c>
      <c r="E171" s="29">
        <f t="shared" si="14"/>
        <v>0</v>
      </c>
      <c r="F171" s="7">
        <f t="shared" si="10"/>
        <v>2</v>
      </c>
      <c r="G171" s="82">
        <f t="shared" si="11"/>
        <v>0</v>
      </c>
      <c r="H171" s="8">
        <f t="shared" si="12"/>
      </c>
    </row>
    <row r="172" spans="1:8" ht="18" customHeight="1">
      <c r="A172" s="5"/>
      <c r="B172" s="6"/>
      <c r="C172" s="30"/>
      <c r="D172" s="29">
        <f t="shared" si="13"/>
        <v>0</v>
      </c>
      <c r="E172" s="29">
        <f t="shared" si="14"/>
        <v>0</v>
      </c>
      <c r="F172" s="7">
        <f t="shared" si="10"/>
        <v>2</v>
      </c>
      <c r="G172" s="82">
        <f t="shared" si="11"/>
        <v>0</v>
      </c>
      <c r="H172" s="8">
        <f t="shared" si="12"/>
      </c>
    </row>
    <row r="173" spans="1:8" ht="18" customHeight="1">
      <c r="A173" s="9"/>
      <c r="B173" s="6"/>
      <c r="C173" s="30"/>
      <c r="D173" s="29">
        <f t="shared" si="13"/>
        <v>0</v>
      </c>
      <c r="E173" s="29">
        <f t="shared" si="14"/>
        <v>0</v>
      </c>
      <c r="F173" s="7">
        <f t="shared" si="10"/>
        <v>2</v>
      </c>
      <c r="G173" s="82">
        <f t="shared" si="11"/>
        <v>0</v>
      </c>
      <c r="H173" s="8">
        <f t="shared" si="12"/>
      </c>
    </row>
    <row r="174" spans="1:8" ht="18" customHeight="1">
      <c r="A174" s="5"/>
      <c r="B174" s="6"/>
      <c r="C174" s="30"/>
      <c r="D174" s="29">
        <f t="shared" si="13"/>
        <v>0</v>
      </c>
      <c r="E174" s="29">
        <f t="shared" si="14"/>
        <v>0</v>
      </c>
      <c r="F174" s="7">
        <f t="shared" si="10"/>
        <v>2</v>
      </c>
      <c r="G174" s="82">
        <f t="shared" si="11"/>
        <v>0</v>
      </c>
      <c r="H174" s="8">
        <f t="shared" si="12"/>
      </c>
    </row>
    <row r="175" spans="1:8" ht="18" customHeight="1">
      <c r="A175" s="5"/>
      <c r="B175" s="6"/>
      <c r="C175" s="30"/>
      <c r="D175" s="29">
        <f t="shared" si="13"/>
        <v>0</v>
      </c>
      <c r="E175" s="29">
        <f t="shared" si="14"/>
        <v>0</v>
      </c>
      <c r="F175" s="7">
        <f t="shared" si="10"/>
        <v>2</v>
      </c>
      <c r="G175" s="82">
        <f t="shared" si="11"/>
        <v>0</v>
      </c>
      <c r="H175" s="8">
        <f t="shared" si="12"/>
      </c>
    </row>
    <row r="176" spans="1:8" ht="18" customHeight="1">
      <c r="A176" s="5"/>
      <c r="B176" s="6"/>
      <c r="C176" s="30"/>
      <c r="D176" s="29">
        <f t="shared" si="13"/>
        <v>0</v>
      </c>
      <c r="E176" s="29">
        <f t="shared" si="14"/>
        <v>0</v>
      </c>
      <c r="F176" s="7">
        <f t="shared" si="10"/>
        <v>2</v>
      </c>
      <c r="G176" s="82">
        <f t="shared" si="11"/>
        <v>0</v>
      </c>
      <c r="H176" s="8">
        <f t="shared" si="12"/>
      </c>
    </row>
    <row r="177" spans="1:8" ht="18" customHeight="1">
      <c r="A177" s="9"/>
      <c r="B177" s="6"/>
      <c r="C177" s="30"/>
      <c r="D177" s="29">
        <f t="shared" si="13"/>
        <v>0</v>
      </c>
      <c r="E177" s="29">
        <f t="shared" si="14"/>
        <v>0</v>
      </c>
      <c r="F177" s="7">
        <f t="shared" si="10"/>
        <v>2</v>
      </c>
      <c r="G177" s="82">
        <f t="shared" si="11"/>
        <v>0</v>
      </c>
      <c r="H177" s="8">
        <f t="shared" si="12"/>
      </c>
    </row>
    <row r="178" spans="1:8" ht="18" customHeight="1">
      <c r="A178" s="5"/>
      <c r="B178" s="6"/>
      <c r="C178" s="30"/>
      <c r="D178" s="29">
        <f t="shared" si="13"/>
        <v>0</v>
      </c>
      <c r="E178" s="29">
        <f t="shared" si="14"/>
        <v>0</v>
      </c>
      <c r="F178" s="7">
        <f t="shared" si="10"/>
        <v>2</v>
      </c>
      <c r="G178" s="82">
        <f t="shared" si="11"/>
        <v>0</v>
      </c>
      <c r="H178" s="8">
        <f t="shared" si="12"/>
      </c>
    </row>
    <row r="179" spans="1:8" ht="18" customHeight="1">
      <c r="A179" s="5"/>
      <c r="B179" s="6"/>
      <c r="C179" s="30"/>
      <c r="D179" s="29">
        <f t="shared" si="13"/>
        <v>0</v>
      </c>
      <c r="E179" s="29">
        <f t="shared" si="14"/>
        <v>0</v>
      </c>
      <c r="F179" s="7">
        <f t="shared" si="10"/>
        <v>2</v>
      </c>
      <c r="G179" s="82">
        <f t="shared" si="11"/>
        <v>0</v>
      </c>
      <c r="H179" s="8">
        <f t="shared" si="12"/>
      </c>
    </row>
    <row r="180" spans="1:8" ht="18" customHeight="1">
      <c r="A180" s="9"/>
      <c r="B180" s="6"/>
      <c r="C180" s="30"/>
      <c r="D180" s="29">
        <f t="shared" si="13"/>
        <v>0</v>
      </c>
      <c r="E180" s="29">
        <f t="shared" si="14"/>
        <v>0</v>
      </c>
      <c r="F180" s="7">
        <f t="shared" si="10"/>
        <v>2</v>
      </c>
      <c r="G180" s="82">
        <f t="shared" si="11"/>
        <v>0</v>
      </c>
      <c r="H180" s="8">
        <f t="shared" si="12"/>
      </c>
    </row>
    <row r="181" spans="1:8" ht="18" customHeight="1">
      <c r="A181" s="5"/>
      <c r="B181" s="6"/>
      <c r="C181" s="30"/>
      <c r="D181" s="29">
        <f t="shared" si="13"/>
        <v>0</v>
      </c>
      <c r="E181" s="29">
        <f t="shared" si="14"/>
        <v>0</v>
      </c>
      <c r="F181" s="7">
        <f t="shared" si="10"/>
        <v>2</v>
      </c>
      <c r="G181" s="82">
        <f t="shared" si="11"/>
        <v>0</v>
      </c>
      <c r="H181" s="8">
        <f t="shared" si="12"/>
      </c>
    </row>
    <row r="182" spans="1:8" ht="18" customHeight="1">
      <c r="A182" s="5"/>
      <c r="B182" s="6"/>
      <c r="C182" s="30"/>
      <c r="D182" s="29">
        <f t="shared" si="13"/>
        <v>0</v>
      </c>
      <c r="E182" s="29">
        <f t="shared" si="14"/>
        <v>0</v>
      </c>
      <c r="F182" s="7">
        <f t="shared" si="10"/>
        <v>2</v>
      </c>
      <c r="G182" s="82">
        <f t="shared" si="11"/>
        <v>0</v>
      </c>
      <c r="H182" s="8">
        <f t="shared" si="12"/>
      </c>
    </row>
    <row r="183" spans="1:8" ht="18" customHeight="1">
      <c r="A183" s="9"/>
      <c r="B183" s="6"/>
      <c r="C183" s="30"/>
      <c r="D183" s="29">
        <f t="shared" si="13"/>
        <v>0</v>
      </c>
      <c r="E183" s="29">
        <f t="shared" si="14"/>
        <v>0</v>
      </c>
      <c r="F183" s="7">
        <f t="shared" si="10"/>
        <v>2</v>
      </c>
      <c r="G183" s="82">
        <f t="shared" si="11"/>
        <v>0</v>
      </c>
      <c r="H183" s="8">
        <f t="shared" si="12"/>
      </c>
    </row>
    <row r="184" spans="1:8" ht="18" customHeight="1">
      <c r="A184" s="5"/>
      <c r="B184" s="6"/>
      <c r="C184" s="30"/>
      <c r="D184" s="29">
        <f t="shared" si="13"/>
        <v>0</v>
      </c>
      <c r="E184" s="29">
        <f t="shared" si="14"/>
        <v>0</v>
      </c>
      <c r="F184" s="7">
        <f t="shared" si="10"/>
        <v>2</v>
      </c>
      <c r="G184" s="82">
        <f t="shared" si="11"/>
        <v>0</v>
      </c>
      <c r="H184" s="8">
        <f t="shared" si="12"/>
      </c>
    </row>
    <row r="185" spans="1:8" ht="18" customHeight="1">
      <c r="A185" s="5"/>
      <c r="B185" s="6"/>
      <c r="C185" s="30"/>
      <c r="D185" s="29">
        <f t="shared" si="13"/>
        <v>0</v>
      </c>
      <c r="E185" s="29">
        <f t="shared" si="14"/>
        <v>0</v>
      </c>
      <c r="F185" s="7">
        <f t="shared" si="10"/>
        <v>2</v>
      </c>
      <c r="G185" s="82">
        <f t="shared" si="11"/>
        <v>0</v>
      </c>
      <c r="H185" s="8">
        <f t="shared" si="12"/>
      </c>
    </row>
    <row r="186" spans="1:8" ht="18" customHeight="1">
      <c r="A186" s="9"/>
      <c r="B186" s="6"/>
      <c r="C186" s="30"/>
      <c r="D186" s="29">
        <f t="shared" si="13"/>
        <v>0</v>
      </c>
      <c r="E186" s="29">
        <f t="shared" si="14"/>
        <v>0</v>
      </c>
      <c r="F186" s="7">
        <f t="shared" si="10"/>
        <v>2</v>
      </c>
      <c r="G186" s="82">
        <f t="shared" si="11"/>
        <v>0</v>
      </c>
      <c r="H186" s="8">
        <f t="shared" si="12"/>
      </c>
    </row>
    <row r="187" spans="1:8" ht="18" customHeight="1">
      <c r="A187" s="5"/>
      <c r="B187" s="6"/>
      <c r="C187" s="30"/>
      <c r="D187" s="29">
        <f t="shared" si="13"/>
        <v>0</v>
      </c>
      <c r="E187" s="29">
        <f t="shared" si="14"/>
        <v>0</v>
      </c>
      <c r="F187" s="7">
        <f t="shared" si="10"/>
        <v>2</v>
      </c>
      <c r="G187" s="82">
        <f t="shared" si="11"/>
        <v>0</v>
      </c>
      <c r="H187" s="8">
        <f t="shared" si="12"/>
      </c>
    </row>
    <row r="188" spans="1:8" ht="18" customHeight="1">
      <c r="A188" s="5"/>
      <c r="B188" s="6"/>
      <c r="C188" s="30"/>
      <c r="D188" s="29">
        <f t="shared" si="13"/>
        <v>0</v>
      </c>
      <c r="E188" s="29">
        <f t="shared" si="14"/>
        <v>0</v>
      </c>
      <c r="F188" s="7">
        <f t="shared" si="10"/>
        <v>2</v>
      </c>
      <c r="G188" s="82">
        <f t="shared" si="11"/>
        <v>0</v>
      </c>
      <c r="H188" s="8">
        <f t="shared" si="12"/>
      </c>
    </row>
    <row r="189" spans="1:8" ht="18" customHeight="1">
      <c r="A189" s="9"/>
      <c r="B189" s="6"/>
      <c r="C189" s="30"/>
      <c r="D189" s="29">
        <f t="shared" si="13"/>
        <v>0</v>
      </c>
      <c r="E189" s="29">
        <f t="shared" si="14"/>
        <v>0</v>
      </c>
      <c r="F189" s="7">
        <f t="shared" si="10"/>
        <v>2</v>
      </c>
      <c r="G189" s="82">
        <f t="shared" si="11"/>
        <v>0</v>
      </c>
      <c r="H189" s="8">
        <f t="shared" si="12"/>
      </c>
    </row>
    <row r="190" spans="1:8" ht="18" customHeight="1">
      <c r="A190" s="5"/>
      <c r="B190" s="6"/>
      <c r="C190" s="30"/>
      <c r="D190" s="29">
        <f t="shared" si="13"/>
        <v>0</v>
      </c>
      <c r="E190" s="29">
        <f t="shared" si="14"/>
        <v>0</v>
      </c>
      <c r="F190" s="7">
        <f t="shared" si="10"/>
        <v>2</v>
      </c>
      <c r="G190" s="82">
        <f t="shared" si="11"/>
        <v>0</v>
      </c>
      <c r="H190" s="8">
        <f t="shared" si="12"/>
      </c>
    </row>
    <row r="191" spans="1:8" ht="18" customHeight="1">
      <c r="A191" s="5"/>
      <c r="B191" s="6"/>
      <c r="C191" s="30"/>
      <c r="D191" s="29">
        <f t="shared" si="13"/>
        <v>0</v>
      </c>
      <c r="E191" s="29">
        <f t="shared" si="14"/>
        <v>0</v>
      </c>
      <c r="F191" s="7">
        <f t="shared" si="10"/>
        <v>2</v>
      </c>
      <c r="G191" s="82">
        <f t="shared" si="11"/>
        <v>0</v>
      </c>
      <c r="H191" s="8">
        <f t="shared" si="12"/>
      </c>
    </row>
    <row r="192" spans="1:8" ht="18" customHeight="1">
      <c r="A192" s="9"/>
      <c r="B192" s="6"/>
      <c r="C192" s="30"/>
      <c r="D192" s="29">
        <f t="shared" si="13"/>
        <v>0</v>
      </c>
      <c r="E192" s="29">
        <f t="shared" si="14"/>
        <v>0</v>
      </c>
      <c r="F192" s="7">
        <f t="shared" si="10"/>
        <v>2</v>
      </c>
      <c r="G192" s="82">
        <f t="shared" si="11"/>
        <v>0</v>
      </c>
      <c r="H192" s="8">
        <f t="shared" si="12"/>
      </c>
    </row>
    <row r="193" spans="1:8" ht="18" customHeight="1">
      <c r="A193" s="5"/>
      <c r="B193" s="6"/>
      <c r="C193" s="30"/>
      <c r="D193" s="29">
        <f t="shared" si="13"/>
        <v>0</v>
      </c>
      <c r="E193" s="29">
        <f t="shared" si="14"/>
        <v>0</v>
      </c>
      <c r="F193" s="7">
        <f t="shared" si="10"/>
        <v>2</v>
      </c>
      <c r="G193" s="82">
        <f t="shared" si="11"/>
        <v>0</v>
      </c>
      <c r="H193" s="8">
        <f t="shared" si="12"/>
      </c>
    </row>
    <row r="194" spans="1:8" ht="18" customHeight="1">
      <c r="A194" s="5"/>
      <c r="B194" s="6"/>
      <c r="C194" s="30"/>
      <c r="D194" s="29">
        <f t="shared" si="13"/>
        <v>0</v>
      </c>
      <c r="E194" s="29">
        <f t="shared" si="14"/>
        <v>0</v>
      </c>
      <c r="F194" s="7">
        <f aca="true" t="shared" si="15" ref="F194:F257">COUNT(C194:E194)</f>
        <v>2</v>
      </c>
      <c r="G194" s="82">
        <f aca="true" t="shared" si="16" ref="G194:G257">AVERAGE(C194:E194)</f>
        <v>0</v>
      </c>
      <c r="H194" s="8">
        <f aca="true" t="shared" si="17" ref="H194:H257">IF(G194&gt;=18,"Arany",IF(G194&gt;=16,"Ezüst",IF(G194&gt;=14,"Bronz","")))</f>
      </c>
    </row>
    <row r="195" spans="1:8" ht="18" customHeight="1">
      <c r="A195" s="9"/>
      <c r="B195" s="6"/>
      <c r="C195" s="30"/>
      <c r="D195" s="29">
        <f t="shared" si="13"/>
        <v>0</v>
      </c>
      <c r="E195" s="29">
        <f t="shared" si="14"/>
        <v>0</v>
      </c>
      <c r="F195" s="7">
        <f t="shared" si="15"/>
        <v>2</v>
      </c>
      <c r="G195" s="82">
        <f t="shared" si="16"/>
        <v>0</v>
      </c>
      <c r="H195" s="8">
        <f t="shared" si="17"/>
      </c>
    </row>
    <row r="196" spans="1:8" ht="18" customHeight="1">
      <c r="A196" s="5"/>
      <c r="B196" s="6"/>
      <c r="C196" s="30"/>
      <c r="D196" s="29">
        <f aca="true" t="shared" si="18" ref="D196:D259">C196</f>
        <v>0</v>
      </c>
      <c r="E196" s="29">
        <f aca="true" t="shared" si="19" ref="E196:E259">C196</f>
        <v>0</v>
      </c>
      <c r="F196" s="7">
        <f t="shared" si="15"/>
        <v>2</v>
      </c>
      <c r="G196" s="82">
        <f t="shared" si="16"/>
        <v>0</v>
      </c>
      <c r="H196" s="8">
        <f t="shared" si="17"/>
      </c>
    </row>
    <row r="197" spans="1:8" ht="18" customHeight="1">
      <c r="A197" s="5"/>
      <c r="B197" s="6"/>
      <c r="C197" s="30"/>
      <c r="D197" s="29">
        <f t="shared" si="18"/>
        <v>0</v>
      </c>
      <c r="E197" s="29">
        <f t="shared" si="19"/>
        <v>0</v>
      </c>
      <c r="F197" s="7">
        <f t="shared" si="15"/>
        <v>2</v>
      </c>
      <c r="G197" s="82">
        <f t="shared" si="16"/>
        <v>0</v>
      </c>
      <c r="H197" s="8">
        <f t="shared" si="17"/>
      </c>
    </row>
    <row r="198" spans="1:8" ht="18" customHeight="1">
      <c r="A198" s="9"/>
      <c r="B198" s="6"/>
      <c r="C198" s="30"/>
      <c r="D198" s="29">
        <f t="shared" si="18"/>
        <v>0</v>
      </c>
      <c r="E198" s="29">
        <f t="shared" si="19"/>
        <v>0</v>
      </c>
      <c r="F198" s="7">
        <f t="shared" si="15"/>
        <v>2</v>
      </c>
      <c r="G198" s="82">
        <f t="shared" si="16"/>
        <v>0</v>
      </c>
      <c r="H198" s="8">
        <f t="shared" si="17"/>
      </c>
    </row>
    <row r="199" spans="1:8" ht="18" customHeight="1">
      <c r="A199" s="5"/>
      <c r="B199" s="6"/>
      <c r="C199" s="30"/>
      <c r="D199" s="29">
        <f t="shared" si="18"/>
        <v>0</v>
      </c>
      <c r="E199" s="29">
        <f t="shared" si="19"/>
        <v>0</v>
      </c>
      <c r="F199" s="7">
        <f t="shared" si="15"/>
        <v>2</v>
      </c>
      <c r="G199" s="82">
        <f t="shared" si="16"/>
        <v>0</v>
      </c>
      <c r="H199" s="8">
        <f t="shared" si="17"/>
      </c>
    </row>
    <row r="200" spans="1:8" ht="18" customHeight="1">
      <c r="A200" s="5"/>
      <c r="B200" s="6"/>
      <c r="C200" s="30"/>
      <c r="D200" s="29">
        <f t="shared" si="18"/>
        <v>0</v>
      </c>
      <c r="E200" s="29">
        <f t="shared" si="19"/>
        <v>0</v>
      </c>
      <c r="F200" s="7">
        <f t="shared" si="15"/>
        <v>2</v>
      </c>
      <c r="G200" s="82">
        <f t="shared" si="16"/>
        <v>0</v>
      </c>
      <c r="H200" s="8">
        <f t="shared" si="17"/>
      </c>
    </row>
    <row r="201" spans="1:8" ht="18" customHeight="1">
      <c r="A201" s="9"/>
      <c r="B201" s="6"/>
      <c r="C201" s="30"/>
      <c r="D201" s="29">
        <f t="shared" si="18"/>
        <v>0</v>
      </c>
      <c r="E201" s="29">
        <f t="shared" si="19"/>
        <v>0</v>
      </c>
      <c r="F201" s="7">
        <f t="shared" si="15"/>
        <v>2</v>
      </c>
      <c r="G201" s="82">
        <f t="shared" si="16"/>
        <v>0</v>
      </c>
      <c r="H201" s="8">
        <f t="shared" si="17"/>
      </c>
    </row>
    <row r="202" spans="1:8" ht="18" customHeight="1">
      <c r="A202" s="5"/>
      <c r="B202" s="6"/>
      <c r="C202" s="30"/>
      <c r="D202" s="29">
        <f t="shared" si="18"/>
        <v>0</v>
      </c>
      <c r="E202" s="29">
        <f t="shared" si="19"/>
        <v>0</v>
      </c>
      <c r="F202" s="7">
        <f t="shared" si="15"/>
        <v>2</v>
      </c>
      <c r="G202" s="82">
        <f t="shared" si="16"/>
        <v>0</v>
      </c>
      <c r="H202" s="8">
        <f t="shared" si="17"/>
      </c>
    </row>
    <row r="203" spans="1:8" ht="18" customHeight="1">
      <c r="A203" s="5"/>
      <c r="B203" s="6"/>
      <c r="C203" s="30"/>
      <c r="D203" s="29">
        <f t="shared" si="18"/>
        <v>0</v>
      </c>
      <c r="E203" s="29">
        <f t="shared" si="19"/>
        <v>0</v>
      </c>
      <c r="F203" s="7">
        <f t="shared" si="15"/>
        <v>2</v>
      </c>
      <c r="G203" s="82">
        <f t="shared" si="16"/>
        <v>0</v>
      </c>
      <c r="H203" s="8">
        <f t="shared" si="17"/>
      </c>
    </row>
    <row r="204" spans="1:8" ht="18" customHeight="1">
      <c r="A204" s="9"/>
      <c r="B204" s="6"/>
      <c r="C204" s="30"/>
      <c r="D204" s="29">
        <f t="shared" si="18"/>
        <v>0</v>
      </c>
      <c r="E204" s="29">
        <f t="shared" si="19"/>
        <v>0</v>
      </c>
      <c r="F204" s="7">
        <f t="shared" si="15"/>
        <v>2</v>
      </c>
      <c r="G204" s="82">
        <f t="shared" si="16"/>
        <v>0</v>
      </c>
      <c r="H204" s="8">
        <f t="shared" si="17"/>
      </c>
    </row>
    <row r="205" spans="1:8" ht="18" customHeight="1">
      <c r="A205" s="5"/>
      <c r="B205" s="6"/>
      <c r="C205" s="30"/>
      <c r="D205" s="29">
        <f t="shared" si="18"/>
        <v>0</v>
      </c>
      <c r="E205" s="29">
        <f t="shared" si="19"/>
        <v>0</v>
      </c>
      <c r="F205" s="7">
        <f t="shared" si="15"/>
        <v>2</v>
      </c>
      <c r="G205" s="82">
        <f t="shared" si="16"/>
        <v>0</v>
      </c>
      <c r="H205" s="8">
        <f t="shared" si="17"/>
      </c>
    </row>
    <row r="206" spans="1:8" ht="18" customHeight="1">
      <c r="A206" s="5"/>
      <c r="B206" s="6"/>
      <c r="C206" s="30"/>
      <c r="D206" s="29">
        <f t="shared" si="18"/>
        <v>0</v>
      </c>
      <c r="E206" s="29">
        <f t="shared" si="19"/>
        <v>0</v>
      </c>
      <c r="F206" s="7">
        <f t="shared" si="15"/>
        <v>2</v>
      </c>
      <c r="G206" s="82">
        <f t="shared" si="16"/>
        <v>0</v>
      </c>
      <c r="H206" s="8">
        <f t="shared" si="17"/>
      </c>
    </row>
    <row r="207" spans="1:8" ht="18" customHeight="1">
      <c r="A207" s="9"/>
      <c r="B207" s="6"/>
      <c r="C207" s="30"/>
      <c r="D207" s="29">
        <f t="shared" si="18"/>
        <v>0</v>
      </c>
      <c r="E207" s="29">
        <f t="shared" si="19"/>
        <v>0</v>
      </c>
      <c r="F207" s="7">
        <f t="shared" si="15"/>
        <v>2</v>
      </c>
      <c r="G207" s="82">
        <f t="shared" si="16"/>
        <v>0</v>
      </c>
      <c r="H207" s="8">
        <f t="shared" si="17"/>
      </c>
    </row>
    <row r="208" spans="1:8" ht="18" customHeight="1">
      <c r="A208" s="5"/>
      <c r="B208" s="6"/>
      <c r="C208" s="30"/>
      <c r="D208" s="29">
        <f t="shared" si="18"/>
        <v>0</v>
      </c>
      <c r="E208" s="29">
        <f t="shared" si="19"/>
        <v>0</v>
      </c>
      <c r="F208" s="7">
        <f t="shared" si="15"/>
        <v>2</v>
      </c>
      <c r="G208" s="82">
        <f t="shared" si="16"/>
        <v>0</v>
      </c>
      <c r="H208" s="8">
        <f t="shared" si="17"/>
      </c>
    </row>
    <row r="209" spans="1:8" ht="18" customHeight="1">
      <c r="A209" s="5"/>
      <c r="B209" s="6"/>
      <c r="C209" s="30"/>
      <c r="D209" s="29">
        <f t="shared" si="18"/>
        <v>0</v>
      </c>
      <c r="E209" s="29">
        <f t="shared" si="19"/>
        <v>0</v>
      </c>
      <c r="F209" s="7">
        <f t="shared" si="15"/>
        <v>2</v>
      </c>
      <c r="G209" s="82">
        <f t="shared" si="16"/>
        <v>0</v>
      </c>
      <c r="H209" s="8">
        <f t="shared" si="17"/>
      </c>
    </row>
    <row r="210" spans="1:8" ht="18" customHeight="1">
      <c r="A210" s="9"/>
      <c r="B210" s="6"/>
      <c r="C210" s="30"/>
      <c r="D210" s="29">
        <f t="shared" si="18"/>
        <v>0</v>
      </c>
      <c r="E210" s="29">
        <f t="shared" si="19"/>
        <v>0</v>
      </c>
      <c r="F210" s="7">
        <f t="shared" si="15"/>
        <v>2</v>
      </c>
      <c r="G210" s="82">
        <f t="shared" si="16"/>
        <v>0</v>
      </c>
      <c r="H210" s="8">
        <f t="shared" si="17"/>
      </c>
    </row>
    <row r="211" spans="1:8" ht="18" customHeight="1">
      <c r="A211" s="5"/>
      <c r="B211" s="6"/>
      <c r="C211" s="30"/>
      <c r="D211" s="29">
        <f t="shared" si="18"/>
        <v>0</v>
      </c>
      <c r="E211" s="29">
        <f t="shared" si="19"/>
        <v>0</v>
      </c>
      <c r="F211" s="7">
        <f t="shared" si="15"/>
        <v>2</v>
      </c>
      <c r="G211" s="82">
        <f t="shared" si="16"/>
        <v>0</v>
      </c>
      <c r="H211" s="8">
        <f t="shared" si="17"/>
      </c>
    </row>
    <row r="212" spans="1:8" ht="18" customHeight="1">
      <c r="A212" s="5"/>
      <c r="B212" s="6"/>
      <c r="C212" s="30"/>
      <c r="D212" s="29">
        <f t="shared" si="18"/>
        <v>0</v>
      </c>
      <c r="E212" s="29">
        <f t="shared" si="19"/>
        <v>0</v>
      </c>
      <c r="F212" s="7">
        <f t="shared" si="15"/>
        <v>2</v>
      </c>
      <c r="G212" s="82">
        <f t="shared" si="16"/>
        <v>0</v>
      </c>
      <c r="H212" s="8">
        <f t="shared" si="17"/>
      </c>
    </row>
    <row r="213" spans="1:8" ht="18" customHeight="1">
      <c r="A213" s="9"/>
      <c r="B213" s="6"/>
      <c r="C213" s="30"/>
      <c r="D213" s="29">
        <f t="shared" si="18"/>
        <v>0</v>
      </c>
      <c r="E213" s="29">
        <f t="shared" si="19"/>
        <v>0</v>
      </c>
      <c r="F213" s="7">
        <f t="shared" si="15"/>
        <v>2</v>
      </c>
      <c r="G213" s="82">
        <f t="shared" si="16"/>
        <v>0</v>
      </c>
      <c r="H213" s="8">
        <f t="shared" si="17"/>
      </c>
    </row>
    <row r="214" spans="1:8" ht="18" customHeight="1">
      <c r="A214" s="5"/>
      <c r="B214" s="6"/>
      <c r="C214" s="30"/>
      <c r="D214" s="29">
        <f t="shared" si="18"/>
        <v>0</v>
      </c>
      <c r="E214" s="29">
        <f t="shared" si="19"/>
        <v>0</v>
      </c>
      <c r="F214" s="7">
        <f t="shared" si="15"/>
        <v>2</v>
      </c>
      <c r="G214" s="82">
        <f t="shared" si="16"/>
        <v>0</v>
      </c>
      <c r="H214" s="8">
        <f t="shared" si="17"/>
      </c>
    </row>
    <row r="215" spans="1:8" ht="18" customHeight="1">
      <c r="A215" s="5"/>
      <c r="B215" s="6"/>
      <c r="C215" s="30"/>
      <c r="D215" s="29">
        <f t="shared" si="18"/>
        <v>0</v>
      </c>
      <c r="E215" s="29">
        <f t="shared" si="19"/>
        <v>0</v>
      </c>
      <c r="F215" s="7">
        <f t="shared" si="15"/>
        <v>2</v>
      </c>
      <c r="G215" s="82">
        <f t="shared" si="16"/>
        <v>0</v>
      </c>
      <c r="H215" s="8">
        <f t="shared" si="17"/>
      </c>
    </row>
    <row r="216" spans="1:8" ht="18" customHeight="1">
      <c r="A216" s="9"/>
      <c r="B216" s="6"/>
      <c r="C216" s="30"/>
      <c r="D216" s="29">
        <f t="shared" si="18"/>
        <v>0</v>
      </c>
      <c r="E216" s="29">
        <f t="shared" si="19"/>
        <v>0</v>
      </c>
      <c r="F216" s="7">
        <f t="shared" si="15"/>
        <v>2</v>
      </c>
      <c r="G216" s="82">
        <f t="shared" si="16"/>
        <v>0</v>
      </c>
      <c r="H216" s="8">
        <f t="shared" si="17"/>
      </c>
    </row>
    <row r="217" spans="1:8" ht="18" customHeight="1">
      <c r="A217" s="5"/>
      <c r="B217" s="6"/>
      <c r="C217" s="30"/>
      <c r="D217" s="29">
        <f t="shared" si="18"/>
        <v>0</v>
      </c>
      <c r="E217" s="29">
        <f t="shared" si="19"/>
        <v>0</v>
      </c>
      <c r="F217" s="7">
        <f t="shared" si="15"/>
        <v>2</v>
      </c>
      <c r="G217" s="82">
        <f t="shared" si="16"/>
        <v>0</v>
      </c>
      <c r="H217" s="8">
        <f t="shared" si="17"/>
      </c>
    </row>
    <row r="218" spans="1:8" ht="18" customHeight="1">
      <c r="A218" s="5"/>
      <c r="B218" s="6"/>
      <c r="C218" s="30"/>
      <c r="D218" s="29">
        <f t="shared" si="18"/>
        <v>0</v>
      </c>
      <c r="E218" s="29">
        <f t="shared" si="19"/>
        <v>0</v>
      </c>
      <c r="F218" s="7">
        <f t="shared" si="15"/>
        <v>2</v>
      </c>
      <c r="G218" s="82">
        <f t="shared" si="16"/>
        <v>0</v>
      </c>
      <c r="H218" s="8">
        <f t="shared" si="17"/>
      </c>
    </row>
    <row r="219" spans="1:8" ht="18" customHeight="1">
      <c r="A219" s="9"/>
      <c r="B219" s="6"/>
      <c r="C219" s="30"/>
      <c r="D219" s="29">
        <f t="shared" si="18"/>
        <v>0</v>
      </c>
      <c r="E219" s="29">
        <f t="shared" si="19"/>
        <v>0</v>
      </c>
      <c r="F219" s="7">
        <f t="shared" si="15"/>
        <v>2</v>
      </c>
      <c r="G219" s="82">
        <f t="shared" si="16"/>
        <v>0</v>
      </c>
      <c r="H219" s="8">
        <f t="shared" si="17"/>
      </c>
    </row>
    <row r="220" spans="1:8" ht="18" customHeight="1">
      <c r="A220" s="5"/>
      <c r="B220" s="6"/>
      <c r="C220" s="30"/>
      <c r="D220" s="29">
        <f t="shared" si="18"/>
        <v>0</v>
      </c>
      <c r="E220" s="29">
        <f t="shared" si="19"/>
        <v>0</v>
      </c>
      <c r="F220" s="7">
        <f t="shared" si="15"/>
        <v>2</v>
      </c>
      <c r="G220" s="82">
        <f t="shared" si="16"/>
        <v>0</v>
      </c>
      <c r="H220" s="8">
        <f t="shared" si="17"/>
      </c>
    </row>
    <row r="221" spans="1:8" ht="18" customHeight="1">
      <c r="A221" s="5"/>
      <c r="B221" s="6"/>
      <c r="C221" s="30"/>
      <c r="D221" s="29">
        <f t="shared" si="18"/>
        <v>0</v>
      </c>
      <c r="E221" s="29">
        <f t="shared" si="19"/>
        <v>0</v>
      </c>
      <c r="F221" s="7">
        <f t="shared" si="15"/>
        <v>2</v>
      </c>
      <c r="G221" s="82">
        <f t="shared" si="16"/>
        <v>0</v>
      </c>
      <c r="H221" s="8">
        <f t="shared" si="17"/>
      </c>
    </row>
    <row r="222" spans="1:8" ht="18" customHeight="1">
      <c r="A222" s="9"/>
      <c r="B222" s="6"/>
      <c r="C222" s="30"/>
      <c r="D222" s="29">
        <f t="shared" si="18"/>
        <v>0</v>
      </c>
      <c r="E222" s="29">
        <f t="shared" si="19"/>
        <v>0</v>
      </c>
      <c r="F222" s="7">
        <f t="shared" si="15"/>
        <v>2</v>
      </c>
      <c r="G222" s="82">
        <f t="shared" si="16"/>
        <v>0</v>
      </c>
      <c r="H222" s="8">
        <f t="shared" si="17"/>
      </c>
    </row>
    <row r="223" spans="1:8" ht="18" customHeight="1">
      <c r="A223" s="5"/>
      <c r="B223" s="6"/>
      <c r="C223" s="30"/>
      <c r="D223" s="29">
        <f t="shared" si="18"/>
        <v>0</v>
      </c>
      <c r="E223" s="29">
        <f t="shared" si="19"/>
        <v>0</v>
      </c>
      <c r="F223" s="7">
        <f t="shared" si="15"/>
        <v>2</v>
      </c>
      <c r="G223" s="82">
        <f t="shared" si="16"/>
        <v>0</v>
      </c>
      <c r="H223" s="8">
        <f t="shared" si="17"/>
      </c>
    </row>
    <row r="224" spans="1:8" ht="18" customHeight="1">
      <c r="A224" s="5"/>
      <c r="B224" s="6"/>
      <c r="C224" s="30"/>
      <c r="D224" s="29">
        <f t="shared" si="18"/>
        <v>0</v>
      </c>
      <c r="E224" s="29">
        <f t="shared" si="19"/>
        <v>0</v>
      </c>
      <c r="F224" s="7">
        <f t="shared" si="15"/>
        <v>2</v>
      </c>
      <c r="G224" s="82">
        <f t="shared" si="16"/>
        <v>0</v>
      </c>
      <c r="H224" s="8">
        <f t="shared" si="17"/>
      </c>
    </row>
    <row r="225" spans="1:8" ht="18" customHeight="1">
      <c r="A225" s="9"/>
      <c r="B225" s="6"/>
      <c r="C225" s="30"/>
      <c r="D225" s="29">
        <f t="shared" si="18"/>
        <v>0</v>
      </c>
      <c r="E225" s="29">
        <f t="shared" si="19"/>
        <v>0</v>
      </c>
      <c r="F225" s="7">
        <f t="shared" si="15"/>
        <v>2</v>
      </c>
      <c r="G225" s="82">
        <f t="shared" si="16"/>
        <v>0</v>
      </c>
      <c r="H225" s="8">
        <f t="shared" si="17"/>
      </c>
    </row>
    <row r="226" spans="1:8" ht="18" customHeight="1">
      <c r="A226" s="5"/>
      <c r="B226" s="6"/>
      <c r="C226" s="30"/>
      <c r="D226" s="29">
        <f t="shared" si="18"/>
        <v>0</v>
      </c>
      <c r="E226" s="29">
        <f t="shared" si="19"/>
        <v>0</v>
      </c>
      <c r="F226" s="7">
        <f t="shared" si="15"/>
        <v>2</v>
      </c>
      <c r="G226" s="82">
        <f t="shared" si="16"/>
        <v>0</v>
      </c>
      <c r="H226" s="8">
        <f t="shared" si="17"/>
      </c>
    </row>
    <row r="227" spans="1:8" ht="18" customHeight="1">
      <c r="A227" s="5"/>
      <c r="B227" s="6"/>
      <c r="C227" s="30"/>
      <c r="D227" s="29">
        <f t="shared" si="18"/>
        <v>0</v>
      </c>
      <c r="E227" s="29">
        <f t="shared" si="19"/>
        <v>0</v>
      </c>
      <c r="F227" s="7">
        <f t="shared" si="15"/>
        <v>2</v>
      </c>
      <c r="G227" s="82">
        <f t="shared" si="16"/>
        <v>0</v>
      </c>
      <c r="H227" s="8">
        <f t="shared" si="17"/>
      </c>
    </row>
    <row r="228" spans="1:8" ht="18" customHeight="1">
      <c r="A228" s="9"/>
      <c r="B228" s="6"/>
      <c r="C228" s="30"/>
      <c r="D228" s="29">
        <f t="shared" si="18"/>
        <v>0</v>
      </c>
      <c r="E228" s="29">
        <f t="shared" si="19"/>
        <v>0</v>
      </c>
      <c r="F228" s="7">
        <f t="shared" si="15"/>
        <v>2</v>
      </c>
      <c r="G228" s="82">
        <f t="shared" si="16"/>
        <v>0</v>
      </c>
      <c r="H228" s="8">
        <f t="shared" si="17"/>
      </c>
    </row>
    <row r="229" spans="1:8" ht="18" customHeight="1">
      <c r="A229" s="5"/>
      <c r="B229" s="6"/>
      <c r="C229" s="30"/>
      <c r="D229" s="29">
        <f t="shared" si="18"/>
        <v>0</v>
      </c>
      <c r="E229" s="29">
        <f t="shared" si="19"/>
        <v>0</v>
      </c>
      <c r="F229" s="7">
        <f t="shared" si="15"/>
        <v>2</v>
      </c>
      <c r="G229" s="82">
        <f t="shared" si="16"/>
        <v>0</v>
      </c>
      <c r="H229" s="8">
        <f t="shared" si="17"/>
      </c>
    </row>
    <row r="230" spans="1:8" ht="18" customHeight="1">
      <c r="A230" s="5"/>
      <c r="B230" s="6"/>
      <c r="C230" s="30"/>
      <c r="D230" s="29">
        <f t="shared" si="18"/>
        <v>0</v>
      </c>
      <c r="E230" s="29">
        <f t="shared" si="19"/>
        <v>0</v>
      </c>
      <c r="F230" s="7">
        <f t="shared" si="15"/>
        <v>2</v>
      </c>
      <c r="G230" s="82">
        <f t="shared" si="16"/>
        <v>0</v>
      </c>
      <c r="H230" s="8">
        <f t="shared" si="17"/>
      </c>
    </row>
    <row r="231" spans="1:8" ht="18" customHeight="1">
      <c r="A231" s="9"/>
      <c r="B231" s="6"/>
      <c r="C231" s="30"/>
      <c r="D231" s="29">
        <f t="shared" si="18"/>
        <v>0</v>
      </c>
      <c r="E231" s="29">
        <f t="shared" si="19"/>
        <v>0</v>
      </c>
      <c r="F231" s="7">
        <f t="shared" si="15"/>
        <v>2</v>
      </c>
      <c r="G231" s="82">
        <f t="shared" si="16"/>
        <v>0</v>
      </c>
      <c r="H231" s="8">
        <f t="shared" si="17"/>
      </c>
    </row>
    <row r="232" spans="1:8" ht="18" customHeight="1">
      <c r="A232" s="5"/>
      <c r="B232" s="6"/>
      <c r="C232" s="30"/>
      <c r="D232" s="29">
        <f t="shared" si="18"/>
        <v>0</v>
      </c>
      <c r="E232" s="29">
        <f t="shared" si="19"/>
        <v>0</v>
      </c>
      <c r="F232" s="7">
        <f t="shared" si="15"/>
        <v>2</v>
      </c>
      <c r="G232" s="82">
        <f t="shared" si="16"/>
        <v>0</v>
      </c>
      <c r="H232" s="8">
        <f t="shared" si="17"/>
      </c>
    </row>
    <row r="233" spans="1:8" ht="18" customHeight="1">
      <c r="A233" s="5"/>
      <c r="B233" s="6"/>
      <c r="C233" s="30"/>
      <c r="D233" s="29">
        <f t="shared" si="18"/>
        <v>0</v>
      </c>
      <c r="E233" s="29">
        <f t="shared" si="19"/>
        <v>0</v>
      </c>
      <c r="F233" s="7">
        <f t="shared" si="15"/>
        <v>2</v>
      </c>
      <c r="G233" s="82">
        <f t="shared" si="16"/>
        <v>0</v>
      </c>
      <c r="H233" s="8">
        <f t="shared" si="17"/>
      </c>
    </row>
    <row r="234" spans="1:8" ht="18" customHeight="1">
      <c r="A234" s="9"/>
      <c r="B234" s="6"/>
      <c r="C234" s="30"/>
      <c r="D234" s="29">
        <f t="shared" si="18"/>
        <v>0</v>
      </c>
      <c r="E234" s="29">
        <f t="shared" si="19"/>
        <v>0</v>
      </c>
      <c r="F234" s="7">
        <f t="shared" si="15"/>
        <v>2</v>
      </c>
      <c r="G234" s="82">
        <f t="shared" si="16"/>
        <v>0</v>
      </c>
      <c r="H234" s="8">
        <f t="shared" si="17"/>
      </c>
    </row>
    <row r="235" spans="1:8" ht="18" customHeight="1">
      <c r="A235" s="5"/>
      <c r="B235" s="6"/>
      <c r="C235" s="30"/>
      <c r="D235" s="29">
        <f t="shared" si="18"/>
        <v>0</v>
      </c>
      <c r="E235" s="29">
        <f t="shared" si="19"/>
        <v>0</v>
      </c>
      <c r="F235" s="7">
        <f t="shared" si="15"/>
        <v>2</v>
      </c>
      <c r="G235" s="82">
        <f t="shared" si="16"/>
        <v>0</v>
      </c>
      <c r="H235" s="8">
        <f t="shared" si="17"/>
      </c>
    </row>
    <row r="236" spans="1:8" ht="18" customHeight="1">
      <c r="A236" s="5"/>
      <c r="B236" s="6"/>
      <c r="C236" s="30"/>
      <c r="D236" s="29">
        <f t="shared" si="18"/>
        <v>0</v>
      </c>
      <c r="E236" s="29">
        <f t="shared" si="19"/>
        <v>0</v>
      </c>
      <c r="F236" s="7">
        <f t="shared" si="15"/>
        <v>2</v>
      </c>
      <c r="G236" s="82">
        <f t="shared" si="16"/>
        <v>0</v>
      </c>
      <c r="H236" s="8">
        <f t="shared" si="17"/>
      </c>
    </row>
    <row r="237" spans="1:8" ht="18" customHeight="1">
      <c r="A237" s="9"/>
      <c r="B237" s="6"/>
      <c r="C237" s="30"/>
      <c r="D237" s="29">
        <f t="shared" si="18"/>
        <v>0</v>
      </c>
      <c r="E237" s="29">
        <f t="shared" si="19"/>
        <v>0</v>
      </c>
      <c r="F237" s="7">
        <f t="shared" si="15"/>
        <v>2</v>
      </c>
      <c r="G237" s="82">
        <f t="shared" si="16"/>
        <v>0</v>
      </c>
      <c r="H237" s="8">
        <f t="shared" si="17"/>
      </c>
    </row>
    <row r="238" spans="1:8" ht="18" customHeight="1">
      <c r="A238" s="5"/>
      <c r="B238" s="6"/>
      <c r="C238" s="30"/>
      <c r="D238" s="29">
        <f t="shared" si="18"/>
        <v>0</v>
      </c>
      <c r="E238" s="29">
        <f t="shared" si="19"/>
        <v>0</v>
      </c>
      <c r="F238" s="7">
        <f t="shared" si="15"/>
        <v>2</v>
      </c>
      <c r="G238" s="82">
        <f t="shared" si="16"/>
        <v>0</v>
      </c>
      <c r="H238" s="8">
        <f t="shared" si="17"/>
      </c>
    </row>
    <row r="239" spans="1:8" ht="18" customHeight="1">
      <c r="A239" s="5"/>
      <c r="B239" s="6"/>
      <c r="C239" s="30"/>
      <c r="D239" s="29">
        <f t="shared" si="18"/>
        <v>0</v>
      </c>
      <c r="E239" s="29">
        <f t="shared" si="19"/>
        <v>0</v>
      </c>
      <c r="F239" s="7">
        <f t="shared" si="15"/>
        <v>2</v>
      </c>
      <c r="G239" s="82">
        <f t="shared" si="16"/>
        <v>0</v>
      </c>
      <c r="H239" s="8">
        <f t="shared" si="17"/>
      </c>
    </row>
    <row r="240" spans="1:8" ht="18" customHeight="1">
      <c r="A240" s="9"/>
      <c r="B240" s="6"/>
      <c r="C240" s="30"/>
      <c r="D240" s="29">
        <f t="shared" si="18"/>
        <v>0</v>
      </c>
      <c r="E240" s="29">
        <f t="shared" si="19"/>
        <v>0</v>
      </c>
      <c r="F240" s="7">
        <f t="shared" si="15"/>
        <v>2</v>
      </c>
      <c r="G240" s="82">
        <f t="shared" si="16"/>
        <v>0</v>
      </c>
      <c r="H240" s="8">
        <f t="shared" si="17"/>
      </c>
    </row>
    <row r="241" spans="1:8" ht="18" customHeight="1">
      <c r="A241" s="5"/>
      <c r="B241" s="6"/>
      <c r="C241" s="30"/>
      <c r="D241" s="29">
        <f t="shared" si="18"/>
        <v>0</v>
      </c>
      <c r="E241" s="29">
        <f t="shared" si="19"/>
        <v>0</v>
      </c>
      <c r="F241" s="7">
        <f t="shared" si="15"/>
        <v>2</v>
      </c>
      <c r="G241" s="82">
        <f t="shared" si="16"/>
        <v>0</v>
      </c>
      <c r="H241" s="8">
        <f t="shared" si="17"/>
      </c>
    </row>
    <row r="242" spans="1:8" ht="18" customHeight="1">
      <c r="A242" s="5"/>
      <c r="B242" s="6"/>
      <c r="C242" s="30"/>
      <c r="D242" s="29">
        <f t="shared" si="18"/>
        <v>0</v>
      </c>
      <c r="E242" s="29">
        <f t="shared" si="19"/>
        <v>0</v>
      </c>
      <c r="F242" s="7">
        <f t="shared" si="15"/>
        <v>2</v>
      </c>
      <c r="G242" s="82">
        <f t="shared" si="16"/>
        <v>0</v>
      </c>
      <c r="H242" s="8">
        <f t="shared" si="17"/>
      </c>
    </row>
    <row r="243" spans="1:8" ht="18" customHeight="1">
      <c r="A243" s="9"/>
      <c r="B243" s="6"/>
      <c r="C243" s="30"/>
      <c r="D243" s="29">
        <f t="shared" si="18"/>
        <v>0</v>
      </c>
      <c r="E243" s="29">
        <f t="shared" si="19"/>
        <v>0</v>
      </c>
      <c r="F243" s="7">
        <f t="shared" si="15"/>
        <v>2</v>
      </c>
      <c r="G243" s="82">
        <f t="shared" si="16"/>
        <v>0</v>
      </c>
      <c r="H243" s="8">
        <f t="shared" si="17"/>
      </c>
    </row>
    <row r="244" spans="1:8" ht="18" customHeight="1">
      <c r="A244" s="5"/>
      <c r="B244" s="6"/>
      <c r="C244" s="30"/>
      <c r="D244" s="29">
        <f t="shared" si="18"/>
        <v>0</v>
      </c>
      <c r="E244" s="29">
        <f t="shared" si="19"/>
        <v>0</v>
      </c>
      <c r="F244" s="7">
        <f t="shared" si="15"/>
        <v>2</v>
      </c>
      <c r="G244" s="82">
        <f t="shared" si="16"/>
        <v>0</v>
      </c>
      <c r="H244" s="8">
        <f t="shared" si="17"/>
      </c>
    </row>
    <row r="245" spans="1:8" ht="18" customHeight="1">
      <c r="A245" s="5"/>
      <c r="B245" s="6"/>
      <c r="C245" s="30"/>
      <c r="D245" s="29">
        <f t="shared" si="18"/>
        <v>0</v>
      </c>
      <c r="E245" s="29">
        <f t="shared" si="19"/>
        <v>0</v>
      </c>
      <c r="F245" s="7">
        <f t="shared" si="15"/>
        <v>2</v>
      </c>
      <c r="G245" s="82">
        <f t="shared" si="16"/>
        <v>0</v>
      </c>
      <c r="H245" s="8">
        <f t="shared" si="17"/>
      </c>
    </row>
    <row r="246" spans="1:8" ht="18" customHeight="1">
      <c r="A246" s="9"/>
      <c r="B246" s="6"/>
      <c r="C246" s="30"/>
      <c r="D246" s="29">
        <f t="shared" si="18"/>
        <v>0</v>
      </c>
      <c r="E246" s="29">
        <f t="shared" si="19"/>
        <v>0</v>
      </c>
      <c r="F246" s="7">
        <f t="shared" si="15"/>
        <v>2</v>
      </c>
      <c r="G246" s="82">
        <f t="shared" si="16"/>
        <v>0</v>
      </c>
      <c r="H246" s="8">
        <f t="shared" si="17"/>
      </c>
    </row>
    <row r="247" spans="1:8" ht="18" customHeight="1">
      <c r="A247" s="5"/>
      <c r="B247" s="6"/>
      <c r="C247" s="30"/>
      <c r="D247" s="29">
        <f t="shared" si="18"/>
        <v>0</v>
      </c>
      <c r="E247" s="29">
        <f t="shared" si="19"/>
        <v>0</v>
      </c>
      <c r="F247" s="7">
        <f t="shared" si="15"/>
        <v>2</v>
      </c>
      <c r="G247" s="82">
        <f t="shared" si="16"/>
        <v>0</v>
      </c>
      <c r="H247" s="8">
        <f t="shared" si="17"/>
      </c>
    </row>
    <row r="248" spans="1:8" ht="18" customHeight="1">
      <c r="A248" s="5"/>
      <c r="B248" s="6"/>
      <c r="C248" s="30"/>
      <c r="D248" s="29">
        <f t="shared" si="18"/>
        <v>0</v>
      </c>
      <c r="E248" s="29">
        <f t="shared" si="19"/>
        <v>0</v>
      </c>
      <c r="F248" s="7">
        <f t="shared" si="15"/>
        <v>2</v>
      </c>
      <c r="G248" s="82">
        <f t="shared" si="16"/>
        <v>0</v>
      </c>
      <c r="H248" s="8">
        <f t="shared" si="17"/>
      </c>
    </row>
    <row r="249" spans="1:8" ht="18" customHeight="1">
      <c r="A249" s="9"/>
      <c r="B249" s="6"/>
      <c r="C249" s="30"/>
      <c r="D249" s="29">
        <f t="shared" si="18"/>
        <v>0</v>
      </c>
      <c r="E249" s="29">
        <f t="shared" si="19"/>
        <v>0</v>
      </c>
      <c r="F249" s="7">
        <f t="shared" si="15"/>
        <v>2</v>
      </c>
      <c r="G249" s="82">
        <f t="shared" si="16"/>
        <v>0</v>
      </c>
      <c r="H249" s="8">
        <f t="shared" si="17"/>
      </c>
    </row>
    <row r="250" spans="1:8" ht="18" customHeight="1">
      <c r="A250" s="5"/>
      <c r="B250" s="6"/>
      <c r="C250" s="30"/>
      <c r="D250" s="29">
        <f t="shared" si="18"/>
        <v>0</v>
      </c>
      <c r="E250" s="29">
        <f t="shared" si="19"/>
        <v>0</v>
      </c>
      <c r="F250" s="7">
        <f t="shared" si="15"/>
        <v>2</v>
      </c>
      <c r="G250" s="82">
        <f t="shared" si="16"/>
        <v>0</v>
      </c>
      <c r="H250" s="8">
        <f t="shared" si="17"/>
      </c>
    </row>
    <row r="251" spans="1:8" ht="18" customHeight="1">
      <c r="A251" s="5"/>
      <c r="B251" s="6"/>
      <c r="C251" s="30"/>
      <c r="D251" s="29">
        <f t="shared" si="18"/>
        <v>0</v>
      </c>
      <c r="E251" s="29">
        <f t="shared" si="19"/>
        <v>0</v>
      </c>
      <c r="F251" s="7">
        <f t="shared" si="15"/>
        <v>2</v>
      </c>
      <c r="G251" s="82">
        <f t="shared" si="16"/>
        <v>0</v>
      </c>
      <c r="H251" s="8">
        <f t="shared" si="17"/>
      </c>
    </row>
    <row r="252" spans="1:8" ht="18" customHeight="1">
      <c r="A252" s="9"/>
      <c r="B252" s="6"/>
      <c r="C252" s="30"/>
      <c r="D252" s="29">
        <f t="shared" si="18"/>
        <v>0</v>
      </c>
      <c r="E252" s="29">
        <f t="shared" si="19"/>
        <v>0</v>
      </c>
      <c r="F252" s="7">
        <f t="shared" si="15"/>
        <v>2</v>
      </c>
      <c r="G252" s="82">
        <f t="shared" si="16"/>
        <v>0</v>
      </c>
      <c r="H252" s="8">
        <f t="shared" si="17"/>
      </c>
    </row>
    <row r="253" spans="1:8" ht="18" customHeight="1">
      <c r="A253" s="5"/>
      <c r="B253" s="6"/>
      <c r="C253" s="30"/>
      <c r="D253" s="29">
        <f t="shared" si="18"/>
        <v>0</v>
      </c>
      <c r="E253" s="29">
        <f t="shared" si="19"/>
        <v>0</v>
      </c>
      <c r="F253" s="7">
        <f t="shared" si="15"/>
        <v>2</v>
      </c>
      <c r="G253" s="82">
        <f t="shared" si="16"/>
        <v>0</v>
      </c>
      <c r="H253" s="8">
        <f t="shared" si="17"/>
      </c>
    </row>
    <row r="254" spans="1:8" ht="18" customHeight="1">
      <c r="A254" s="5"/>
      <c r="B254" s="6"/>
      <c r="C254" s="30"/>
      <c r="D254" s="29">
        <f t="shared" si="18"/>
        <v>0</v>
      </c>
      <c r="E254" s="29">
        <f t="shared" si="19"/>
        <v>0</v>
      </c>
      <c r="F254" s="7">
        <f t="shared" si="15"/>
        <v>2</v>
      </c>
      <c r="G254" s="82">
        <f t="shared" si="16"/>
        <v>0</v>
      </c>
      <c r="H254" s="8">
        <f t="shared" si="17"/>
      </c>
    </row>
    <row r="255" spans="1:8" ht="18" customHeight="1">
      <c r="A255" s="9"/>
      <c r="B255" s="6"/>
      <c r="C255" s="30"/>
      <c r="D255" s="29">
        <f t="shared" si="18"/>
        <v>0</v>
      </c>
      <c r="E255" s="29">
        <f t="shared" si="19"/>
        <v>0</v>
      </c>
      <c r="F255" s="7">
        <f t="shared" si="15"/>
        <v>2</v>
      </c>
      <c r="G255" s="82">
        <f t="shared" si="16"/>
        <v>0</v>
      </c>
      <c r="H255" s="8">
        <f t="shared" si="17"/>
      </c>
    </row>
    <row r="256" spans="1:8" ht="18" customHeight="1">
      <c r="A256" s="5"/>
      <c r="B256" s="6"/>
      <c r="C256" s="30"/>
      <c r="D256" s="29">
        <f t="shared" si="18"/>
        <v>0</v>
      </c>
      <c r="E256" s="29">
        <f t="shared" si="19"/>
        <v>0</v>
      </c>
      <c r="F256" s="7">
        <f t="shared" si="15"/>
        <v>2</v>
      </c>
      <c r="G256" s="82">
        <f t="shared" si="16"/>
        <v>0</v>
      </c>
      <c r="H256" s="8">
        <f t="shared" si="17"/>
      </c>
    </row>
    <row r="257" spans="1:8" ht="18" customHeight="1">
      <c r="A257" s="5"/>
      <c r="B257" s="6"/>
      <c r="C257" s="30"/>
      <c r="D257" s="29">
        <f t="shared" si="18"/>
        <v>0</v>
      </c>
      <c r="E257" s="29">
        <f t="shared" si="19"/>
        <v>0</v>
      </c>
      <c r="F257" s="7">
        <f t="shared" si="15"/>
        <v>2</v>
      </c>
      <c r="G257" s="82">
        <f t="shared" si="16"/>
        <v>0</v>
      </c>
      <c r="H257" s="8">
        <f t="shared" si="17"/>
      </c>
    </row>
    <row r="258" spans="1:8" ht="18" customHeight="1">
      <c r="A258" s="9"/>
      <c r="B258" s="6"/>
      <c r="C258" s="30"/>
      <c r="D258" s="29">
        <f t="shared" si="18"/>
        <v>0</v>
      </c>
      <c r="E258" s="29">
        <f t="shared" si="19"/>
        <v>0</v>
      </c>
      <c r="F258" s="7">
        <f aca="true" t="shared" si="20" ref="F258:F321">COUNT(C258:E258)</f>
        <v>2</v>
      </c>
      <c r="G258" s="82">
        <f aca="true" t="shared" si="21" ref="G258:G321">AVERAGE(C258:E258)</f>
        <v>0</v>
      </c>
      <c r="H258" s="8">
        <f aca="true" t="shared" si="22" ref="H258:H321">IF(G258&gt;=18,"Arany",IF(G258&gt;=16,"Ezüst",IF(G258&gt;=14,"Bronz","")))</f>
      </c>
    </row>
    <row r="259" spans="1:8" ht="18" customHeight="1">
      <c r="A259" s="5"/>
      <c r="B259" s="6"/>
      <c r="C259" s="30"/>
      <c r="D259" s="29">
        <f t="shared" si="18"/>
        <v>0</v>
      </c>
      <c r="E259" s="29">
        <f t="shared" si="19"/>
        <v>0</v>
      </c>
      <c r="F259" s="7">
        <f t="shared" si="20"/>
        <v>2</v>
      </c>
      <c r="G259" s="82">
        <f t="shared" si="21"/>
        <v>0</v>
      </c>
      <c r="H259" s="8">
        <f t="shared" si="22"/>
      </c>
    </row>
    <row r="260" spans="1:8" ht="18" customHeight="1">
      <c r="A260" s="5"/>
      <c r="B260" s="6"/>
      <c r="C260" s="30"/>
      <c r="D260" s="29">
        <f aca="true" t="shared" si="23" ref="D260:D323">C260</f>
        <v>0</v>
      </c>
      <c r="E260" s="29">
        <f aca="true" t="shared" si="24" ref="E260:E323">C260</f>
        <v>0</v>
      </c>
      <c r="F260" s="7">
        <f t="shared" si="20"/>
        <v>2</v>
      </c>
      <c r="G260" s="82">
        <f t="shared" si="21"/>
        <v>0</v>
      </c>
      <c r="H260" s="8">
        <f t="shared" si="22"/>
      </c>
    </row>
    <row r="261" spans="1:8" ht="18" customHeight="1">
      <c r="A261" s="9"/>
      <c r="B261" s="6"/>
      <c r="C261" s="30"/>
      <c r="D261" s="29">
        <f t="shared" si="23"/>
        <v>0</v>
      </c>
      <c r="E261" s="29">
        <f t="shared" si="24"/>
        <v>0</v>
      </c>
      <c r="F261" s="7">
        <f t="shared" si="20"/>
        <v>2</v>
      </c>
      <c r="G261" s="82">
        <f t="shared" si="21"/>
        <v>0</v>
      </c>
      <c r="H261" s="8">
        <f t="shared" si="22"/>
      </c>
    </row>
    <row r="262" spans="1:8" ht="18" customHeight="1">
      <c r="A262" s="5"/>
      <c r="B262" s="6"/>
      <c r="C262" s="30"/>
      <c r="D262" s="29">
        <f t="shared" si="23"/>
        <v>0</v>
      </c>
      <c r="E262" s="29">
        <f t="shared" si="24"/>
        <v>0</v>
      </c>
      <c r="F262" s="7">
        <f t="shared" si="20"/>
        <v>2</v>
      </c>
      <c r="G262" s="82">
        <f t="shared" si="21"/>
        <v>0</v>
      </c>
      <c r="H262" s="8">
        <f t="shared" si="22"/>
      </c>
    </row>
    <row r="263" spans="1:8" ht="18" customHeight="1">
      <c r="A263" s="5"/>
      <c r="B263" s="6"/>
      <c r="C263" s="30"/>
      <c r="D263" s="29">
        <f t="shared" si="23"/>
        <v>0</v>
      </c>
      <c r="E263" s="29">
        <f t="shared" si="24"/>
        <v>0</v>
      </c>
      <c r="F263" s="7">
        <f t="shared" si="20"/>
        <v>2</v>
      </c>
      <c r="G263" s="82">
        <f t="shared" si="21"/>
        <v>0</v>
      </c>
      <c r="H263" s="8">
        <f t="shared" si="22"/>
      </c>
    </row>
    <row r="264" spans="1:8" ht="18" customHeight="1">
      <c r="A264" s="9"/>
      <c r="B264" s="6"/>
      <c r="C264" s="30"/>
      <c r="D264" s="29">
        <f t="shared" si="23"/>
        <v>0</v>
      </c>
      <c r="E264" s="29">
        <f t="shared" si="24"/>
        <v>0</v>
      </c>
      <c r="F264" s="7">
        <f t="shared" si="20"/>
        <v>2</v>
      </c>
      <c r="G264" s="82">
        <f t="shared" si="21"/>
        <v>0</v>
      </c>
      <c r="H264" s="8">
        <f t="shared" si="22"/>
      </c>
    </row>
    <row r="265" spans="1:8" ht="18" customHeight="1">
      <c r="A265" s="5"/>
      <c r="B265" s="6"/>
      <c r="C265" s="30"/>
      <c r="D265" s="29">
        <f t="shared" si="23"/>
        <v>0</v>
      </c>
      <c r="E265" s="29">
        <f t="shared" si="24"/>
        <v>0</v>
      </c>
      <c r="F265" s="7">
        <f t="shared" si="20"/>
        <v>2</v>
      </c>
      <c r="G265" s="82">
        <f t="shared" si="21"/>
        <v>0</v>
      </c>
      <c r="H265" s="8">
        <f t="shared" si="22"/>
      </c>
    </row>
    <row r="266" spans="1:8" ht="18" customHeight="1">
      <c r="A266" s="5"/>
      <c r="B266" s="6"/>
      <c r="C266" s="30"/>
      <c r="D266" s="29">
        <f t="shared" si="23"/>
        <v>0</v>
      </c>
      <c r="E266" s="29">
        <f t="shared" si="24"/>
        <v>0</v>
      </c>
      <c r="F266" s="7">
        <f t="shared" si="20"/>
        <v>2</v>
      </c>
      <c r="G266" s="82">
        <f t="shared" si="21"/>
        <v>0</v>
      </c>
      <c r="H266" s="8">
        <f t="shared" si="22"/>
      </c>
    </row>
    <row r="267" spans="1:8" ht="18" customHeight="1">
      <c r="A267" s="9"/>
      <c r="B267" s="6"/>
      <c r="C267" s="30"/>
      <c r="D267" s="29">
        <f t="shared" si="23"/>
        <v>0</v>
      </c>
      <c r="E267" s="29">
        <f t="shared" si="24"/>
        <v>0</v>
      </c>
      <c r="F267" s="7">
        <f t="shared" si="20"/>
        <v>2</v>
      </c>
      <c r="G267" s="82">
        <f t="shared" si="21"/>
        <v>0</v>
      </c>
      <c r="H267" s="8">
        <f t="shared" si="22"/>
      </c>
    </row>
    <row r="268" spans="1:8" ht="18" customHeight="1">
      <c r="A268" s="5"/>
      <c r="B268" s="6"/>
      <c r="C268" s="30"/>
      <c r="D268" s="29">
        <f t="shared" si="23"/>
        <v>0</v>
      </c>
      <c r="E268" s="29">
        <f t="shared" si="24"/>
        <v>0</v>
      </c>
      <c r="F268" s="7">
        <f t="shared" si="20"/>
        <v>2</v>
      </c>
      <c r="G268" s="82">
        <f t="shared" si="21"/>
        <v>0</v>
      </c>
      <c r="H268" s="8">
        <f t="shared" si="22"/>
      </c>
    </row>
    <row r="269" spans="1:8" ht="18" customHeight="1">
      <c r="A269" s="5"/>
      <c r="B269" s="6"/>
      <c r="C269" s="30"/>
      <c r="D269" s="29">
        <f t="shared" si="23"/>
        <v>0</v>
      </c>
      <c r="E269" s="29">
        <f t="shared" si="24"/>
        <v>0</v>
      </c>
      <c r="F269" s="7">
        <f t="shared" si="20"/>
        <v>2</v>
      </c>
      <c r="G269" s="82">
        <f t="shared" si="21"/>
        <v>0</v>
      </c>
      <c r="H269" s="8">
        <f t="shared" si="22"/>
      </c>
    </row>
    <row r="270" spans="1:8" ht="18" customHeight="1">
      <c r="A270" s="9"/>
      <c r="B270" s="6"/>
      <c r="C270" s="30"/>
      <c r="D270" s="29">
        <f t="shared" si="23"/>
        <v>0</v>
      </c>
      <c r="E270" s="29">
        <f t="shared" si="24"/>
        <v>0</v>
      </c>
      <c r="F270" s="7">
        <f t="shared" si="20"/>
        <v>2</v>
      </c>
      <c r="G270" s="82">
        <f t="shared" si="21"/>
        <v>0</v>
      </c>
      <c r="H270" s="8">
        <f t="shared" si="22"/>
      </c>
    </row>
    <row r="271" spans="1:8" ht="18" customHeight="1">
      <c r="A271" s="5"/>
      <c r="B271" s="6"/>
      <c r="C271" s="30"/>
      <c r="D271" s="29">
        <f t="shared" si="23"/>
        <v>0</v>
      </c>
      <c r="E271" s="29">
        <f t="shared" si="24"/>
        <v>0</v>
      </c>
      <c r="F271" s="7">
        <f t="shared" si="20"/>
        <v>2</v>
      </c>
      <c r="G271" s="82">
        <f t="shared" si="21"/>
        <v>0</v>
      </c>
      <c r="H271" s="8">
        <f t="shared" si="22"/>
      </c>
    </row>
    <row r="272" spans="1:8" ht="18" customHeight="1">
      <c r="A272" s="5"/>
      <c r="B272" s="6"/>
      <c r="C272" s="30"/>
      <c r="D272" s="29">
        <f t="shared" si="23"/>
        <v>0</v>
      </c>
      <c r="E272" s="29">
        <f t="shared" si="24"/>
        <v>0</v>
      </c>
      <c r="F272" s="7">
        <f t="shared" si="20"/>
        <v>2</v>
      </c>
      <c r="G272" s="82">
        <f t="shared" si="21"/>
        <v>0</v>
      </c>
      <c r="H272" s="8">
        <f t="shared" si="22"/>
      </c>
    </row>
    <row r="273" spans="1:8" ht="18" customHeight="1">
      <c r="A273" s="9"/>
      <c r="B273" s="6"/>
      <c r="C273" s="30"/>
      <c r="D273" s="29">
        <f t="shared" si="23"/>
        <v>0</v>
      </c>
      <c r="E273" s="29">
        <f t="shared" si="24"/>
        <v>0</v>
      </c>
      <c r="F273" s="7">
        <f t="shared" si="20"/>
        <v>2</v>
      </c>
      <c r="G273" s="82">
        <f t="shared" si="21"/>
        <v>0</v>
      </c>
      <c r="H273" s="8">
        <f t="shared" si="22"/>
      </c>
    </row>
    <row r="274" spans="1:8" ht="18" customHeight="1">
      <c r="A274" s="5"/>
      <c r="B274" s="6"/>
      <c r="C274" s="30"/>
      <c r="D274" s="29">
        <f t="shared" si="23"/>
        <v>0</v>
      </c>
      <c r="E274" s="29">
        <f t="shared" si="24"/>
        <v>0</v>
      </c>
      <c r="F274" s="7">
        <f t="shared" si="20"/>
        <v>2</v>
      </c>
      <c r="G274" s="82">
        <f t="shared" si="21"/>
        <v>0</v>
      </c>
      <c r="H274" s="8">
        <f t="shared" si="22"/>
      </c>
    </row>
    <row r="275" spans="1:8" ht="18" customHeight="1">
      <c r="A275" s="5"/>
      <c r="B275" s="6"/>
      <c r="C275" s="30"/>
      <c r="D275" s="29">
        <f t="shared" si="23"/>
        <v>0</v>
      </c>
      <c r="E275" s="29">
        <f t="shared" si="24"/>
        <v>0</v>
      </c>
      <c r="F275" s="7">
        <f t="shared" si="20"/>
        <v>2</v>
      </c>
      <c r="G275" s="82">
        <f t="shared" si="21"/>
        <v>0</v>
      </c>
      <c r="H275" s="8">
        <f t="shared" si="22"/>
      </c>
    </row>
    <row r="276" spans="1:8" ht="18" customHeight="1">
      <c r="A276" s="9"/>
      <c r="B276" s="6"/>
      <c r="C276" s="30"/>
      <c r="D276" s="29">
        <f t="shared" si="23"/>
        <v>0</v>
      </c>
      <c r="E276" s="29">
        <f t="shared" si="24"/>
        <v>0</v>
      </c>
      <c r="F276" s="7">
        <f t="shared" si="20"/>
        <v>2</v>
      </c>
      <c r="G276" s="82">
        <f t="shared" si="21"/>
        <v>0</v>
      </c>
      <c r="H276" s="8">
        <f t="shared" si="22"/>
      </c>
    </row>
    <row r="277" spans="1:8" ht="18" customHeight="1">
      <c r="A277" s="5"/>
      <c r="B277" s="6"/>
      <c r="C277" s="30"/>
      <c r="D277" s="29">
        <f t="shared" si="23"/>
        <v>0</v>
      </c>
      <c r="E277" s="29">
        <f t="shared" si="24"/>
        <v>0</v>
      </c>
      <c r="F277" s="7">
        <f t="shared" si="20"/>
        <v>2</v>
      </c>
      <c r="G277" s="82">
        <f t="shared" si="21"/>
        <v>0</v>
      </c>
      <c r="H277" s="8">
        <f t="shared" si="22"/>
      </c>
    </row>
    <row r="278" spans="1:8" ht="18" customHeight="1">
      <c r="A278" s="5"/>
      <c r="B278" s="6"/>
      <c r="C278" s="30"/>
      <c r="D278" s="29">
        <f t="shared" si="23"/>
        <v>0</v>
      </c>
      <c r="E278" s="29">
        <f t="shared" si="24"/>
        <v>0</v>
      </c>
      <c r="F278" s="7">
        <f t="shared" si="20"/>
        <v>2</v>
      </c>
      <c r="G278" s="82">
        <f t="shared" si="21"/>
        <v>0</v>
      </c>
      <c r="H278" s="8">
        <f t="shared" si="22"/>
      </c>
    </row>
    <row r="279" spans="1:8" ht="18" customHeight="1">
      <c r="A279" s="9"/>
      <c r="B279" s="6"/>
      <c r="C279" s="30"/>
      <c r="D279" s="29">
        <f t="shared" si="23"/>
        <v>0</v>
      </c>
      <c r="E279" s="29">
        <f t="shared" si="24"/>
        <v>0</v>
      </c>
      <c r="F279" s="7">
        <f t="shared" si="20"/>
        <v>2</v>
      </c>
      <c r="G279" s="82">
        <f t="shared" si="21"/>
        <v>0</v>
      </c>
      <c r="H279" s="8">
        <f t="shared" si="22"/>
      </c>
    </row>
    <row r="280" spans="1:8" ht="18" customHeight="1">
      <c r="A280" s="5"/>
      <c r="B280" s="6"/>
      <c r="C280" s="30"/>
      <c r="D280" s="29">
        <f t="shared" si="23"/>
        <v>0</v>
      </c>
      <c r="E280" s="29">
        <f t="shared" si="24"/>
        <v>0</v>
      </c>
      <c r="F280" s="7">
        <f t="shared" si="20"/>
        <v>2</v>
      </c>
      <c r="G280" s="82">
        <f t="shared" si="21"/>
        <v>0</v>
      </c>
      <c r="H280" s="8">
        <f t="shared" si="22"/>
      </c>
    </row>
    <row r="281" spans="1:8" ht="18" customHeight="1">
      <c r="A281" s="5"/>
      <c r="B281" s="6"/>
      <c r="C281" s="30"/>
      <c r="D281" s="29">
        <f t="shared" si="23"/>
        <v>0</v>
      </c>
      <c r="E281" s="29">
        <f t="shared" si="24"/>
        <v>0</v>
      </c>
      <c r="F281" s="7">
        <f t="shared" si="20"/>
        <v>2</v>
      </c>
      <c r="G281" s="82">
        <f t="shared" si="21"/>
        <v>0</v>
      </c>
      <c r="H281" s="8">
        <f t="shared" si="22"/>
      </c>
    </row>
    <row r="282" spans="1:8" ht="18" customHeight="1">
      <c r="A282" s="9"/>
      <c r="B282" s="6"/>
      <c r="C282" s="30"/>
      <c r="D282" s="29">
        <f t="shared" si="23"/>
        <v>0</v>
      </c>
      <c r="E282" s="29">
        <f t="shared" si="24"/>
        <v>0</v>
      </c>
      <c r="F282" s="7">
        <f t="shared" si="20"/>
        <v>2</v>
      </c>
      <c r="G282" s="82">
        <f t="shared" si="21"/>
        <v>0</v>
      </c>
      <c r="H282" s="8">
        <f t="shared" si="22"/>
      </c>
    </row>
    <row r="283" spans="1:8" ht="18" customHeight="1">
      <c r="A283" s="5"/>
      <c r="B283" s="6"/>
      <c r="C283" s="30"/>
      <c r="D283" s="29">
        <f t="shared" si="23"/>
        <v>0</v>
      </c>
      <c r="E283" s="29">
        <f t="shared" si="24"/>
        <v>0</v>
      </c>
      <c r="F283" s="7">
        <f t="shared" si="20"/>
        <v>2</v>
      </c>
      <c r="G283" s="82">
        <f t="shared" si="21"/>
        <v>0</v>
      </c>
      <c r="H283" s="8">
        <f t="shared" si="22"/>
      </c>
    </row>
    <row r="284" spans="1:8" ht="18" customHeight="1">
      <c r="A284" s="5"/>
      <c r="B284" s="6"/>
      <c r="C284" s="30"/>
      <c r="D284" s="29">
        <f t="shared" si="23"/>
        <v>0</v>
      </c>
      <c r="E284" s="29">
        <f t="shared" si="24"/>
        <v>0</v>
      </c>
      <c r="F284" s="7">
        <f t="shared" si="20"/>
        <v>2</v>
      </c>
      <c r="G284" s="82">
        <f t="shared" si="21"/>
        <v>0</v>
      </c>
      <c r="H284" s="8">
        <f t="shared" si="22"/>
      </c>
    </row>
    <row r="285" spans="1:8" ht="18" customHeight="1">
      <c r="A285" s="9"/>
      <c r="B285" s="6"/>
      <c r="C285" s="30"/>
      <c r="D285" s="29">
        <f t="shared" si="23"/>
        <v>0</v>
      </c>
      <c r="E285" s="29">
        <f t="shared" si="24"/>
        <v>0</v>
      </c>
      <c r="F285" s="7">
        <f t="shared" si="20"/>
        <v>2</v>
      </c>
      <c r="G285" s="82">
        <f t="shared" si="21"/>
        <v>0</v>
      </c>
      <c r="H285" s="8">
        <f t="shared" si="22"/>
      </c>
    </row>
    <row r="286" spans="1:8" ht="18" customHeight="1">
      <c r="A286" s="5"/>
      <c r="B286" s="6"/>
      <c r="C286" s="30"/>
      <c r="D286" s="29">
        <f t="shared" si="23"/>
        <v>0</v>
      </c>
      <c r="E286" s="29">
        <f t="shared" si="24"/>
        <v>0</v>
      </c>
      <c r="F286" s="7">
        <f t="shared" si="20"/>
        <v>2</v>
      </c>
      <c r="G286" s="82">
        <f t="shared" si="21"/>
        <v>0</v>
      </c>
      <c r="H286" s="8">
        <f t="shared" si="22"/>
      </c>
    </row>
    <row r="287" spans="1:8" ht="18" customHeight="1">
      <c r="A287" s="5"/>
      <c r="B287" s="6"/>
      <c r="C287" s="30"/>
      <c r="D287" s="29">
        <f t="shared" si="23"/>
        <v>0</v>
      </c>
      <c r="E287" s="29">
        <f t="shared" si="24"/>
        <v>0</v>
      </c>
      <c r="F287" s="7">
        <f t="shared" si="20"/>
        <v>2</v>
      </c>
      <c r="G287" s="82">
        <f t="shared" si="21"/>
        <v>0</v>
      </c>
      <c r="H287" s="8">
        <f t="shared" si="22"/>
      </c>
    </row>
    <row r="288" spans="1:8" ht="18" customHeight="1">
      <c r="A288" s="9"/>
      <c r="B288" s="6"/>
      <c r="C288" s="30"/>
      <c r="D288" s="29">
        <f t="shared" si="23"/>
        <v>0</v>
      </c>
      <c r="E288" s="29">
        <f t="shared" si="24"/>
        <v>0</v>
      </c>
      <c r="F288" s="7">
        <f t="shared" si="20"/>
        <v>2</v>
      </c>
      <c r="G288" s="82">
        <f t="shared" si="21"/>
        <v>0</v>
      </c>
      <c r="H288" s="8">
        <f t="shared" si="22"/>
      </c>
    </row>
    <row r="289" spans="1:8" ht="18" customHeight="1">
      <c r="A289" s="5"/>
      <c r="B289" s="6"/>
      <c r="C289" s="30"/>
      <c r="D289" s="29">
        <f t="shared" si="23"/>
        <v>0</v>
      </c>
      <c r="E289" s="29">
        <f t="shared" si="24"/>
        <v>0</v>
      </c>
      <c r="F289" s="7">
        <f t="shared" si="20"/>
        <v>2</v>
      </c>
      <c r="G289" s="82">
        <f t="shared" si="21"/>
        <v>0</v>
      </c>
      <c r="H289" s="8">
        <f t="shared" si="22"/>
      </c>
    </row>
    <row r="290" spans="1:8" ht="18" customHeight="1">
      <c r="A290" s="5"/>
      <c r="B290" s="6"/>
      <c r="C290" s="30"/>
      <c r="D290" s="29">
        <f t="shared" si="23"/>
        <v>0</v>
      </c>
      <c r="E290" s="29">
        <f t="shared" si="24"/>
        <v>0</v>
      </c>
      <c r="F290" s="7">
        <f t="shared" si="20"/>
        <v>2</v>
      </c>
      <c r="G290" s="82">
        <f t="shared" si="21"/>
        <v>0</v>
      </c>
      <c r="H290" s="8">
        <f t="shared" si="22"/>
      </c>
    </row>
    <row r="291" spans="1:8" ht="18" customHeight="1">
      <c r="A291" s="9"/>
      <c r="B291" s="6"/>
      <c r="C291" s="30"/>
      <c r="D291" s="29">
        <f t="shared" si="23"/>
        <v>0</v>
      </c>
      <c r="E291" s="29">
        <f t="shared" si="24"/>
        <v>0</v>
      </c>
      <c r="F291" s="7">
        <f t="shared" si="20"/>
        <v>2</v>
      </c>
      <c r="G291" s="82">
        <f t="shared" si="21"/>
        <v>0</v>
      </c>
      <c r="H291" s="8">
        <f t="shared" si="22"/>
      </c>
    </row>
    <row r="292" spans="1:8" ht="18" customHeight="1">
      <c r="A292" s="5"/>
      <c r="B292" s="6"/>
      <c r="C292" s="30"/>
      <c r="D292" s="29">
        <f t="shared" si="23"/>
        <v>0</v>
      </c>
      <c r="E292" s="29">
        <f t="shared" si="24"/>
        <v>0</v>
      </c>
      <c r="F292" s="7">
        <f t="shared" si="20"/>
        <v>2</v>
      </c>
      <c r="G292" s="82">
        <f t="shared" si="21"/>
        <v>0</v>
      </c>
      <c r="H292" s="8">
        <f t="shared" si="22"/>
      </c>
    </row>
    <row r="293" spans="1:8" ht="18" customHeight="1">
      <c r="A293" s="5"/>
      <c r="B293" s="6"/>
      <c r="C293" s="30"/>
      <c r="D293" s="29">
        <f t="shared" si="23"/>
        <v>0</v>
      </c>
      <c r="E293" s="29">
        <f t="shared" si="24"/>
        <v>0</v>
      </c>
      <c r="F293" s="7">
        <f t="shared" si="20"/>
        <v>2</v>
      </c>
      <c r="G293" s="82">
        <f t="shared" si="21"/>
        <v>0</v>
      </c>
      <c r="H293" s="8">
        <f t="shared" si="22"/>
      </c>
    </row>
    <row r="294" spans="1:8" ht="18" customHeight="1">
      <c r="A294" s="9"/>
      <c r="B294" s="6"/>
      <c r="C294" s="30"/>
      <c r="D294" s="29">
        <f t="shared" si="23"/>
        <v>0</v>
      </c>
      <c r="E294" s="29">
        <f t="shared" si="24"/>
        <v>0</v>
      </c>
      <c r="F294" s="7">
        <f t="shared" si="20"/>
        <v>2</v>
      </c>
      <c r="G294" s="82">
        <f t="shared" si="21"/>
        <v>0</v>
      </c>
      <c r="H294" s="8">
        <f t="shared" si="22"/>
      </c>
    </row>
    <row r="295" spans="1:8" ht="18" customHeight="1">
      <c r="A295" s="5"/>
      <c r="B295" s="6"/>
      <c r="C295" s="30"/>
      <c r="D295" s="29">
        <f t="shared" si="23"/>
        <v>0</v>
      </c>
      <c r="E295" s="29">
        <f t="shared" si="24"/>
        <v>0</v>
      </c>
      <c r="F295" s="7">
        <f t="shared" si="20"/>
        <v>2</v>
      </c>
      <c r="G295" s="82">
        <f t="shared" si="21"/>
        <v>0</v>
      </c>
      <c r="H295" s="8">
        <f t="shared" si="22"/>
      </c>
    </row>
    <row r="296" spans="1:8" ht="18" customHeight="1">
      <c r="A296" s="5"/>
      <c r="B296" s="6"/>
      <c r="C296" s="30"/>
      <c r="D296" s="29">
        <f t="shared" si="23"/>
        <v>0</v>
      </c>
      <c r="E296" s="29">
        <f t="shared" si="24"/>
        <v>0</v>
      </c>
      <c r="F296" s="7">
        <f t="shared" si="20"/>
        <v>2</v>
      </c>
      <c r="G296" s="82">
        <f t="shared" si="21"/>
        <v>0</v>
      </c>
      <c r="H296" s="8">
        <f t="shared" si="22"/>
      </c>
    </row>
    <row r="297" spans="1:8" ht="18" customHeight="1">
      <c r="A297" s="9"/>
      <c r="B297" s="6"/>
      <c r="C297" s="30"/>
      <c r="D297" s="29">
        <f t="shared" si="23"/>
        <v>0</v>
      </c>
      <c r="E297" s="29">
        <f t="shared" si="24"/>
        <v>0</v>
      </c>
      <c r="F297" s="7">
        <f t="shared" si="20"/>
        <v>2</v>
      </c>
      <c r="G297" s="82">
        <f t="shared" si="21"/>
        <v>0</v>
      </c>
      <c r="H297" s="8">
        <f t="shared" si="22"/>
      </c>
    </row>
    <row r="298" spans="1:8" ht="18" customHeight="1">
      <c r="A298" s="5"/>
      <c r="B298" s="6"/>
      <c r="C298" s="30"/>
      <c r="D298" s="29">
        <f t="shared" si="23"/>
        <v>0</v>
      </c>
      <c r="E298" s="29">
        <f t="shared" si="24"/>
        <v>0</v>
      </c>
      <c r="F298" s="7">
        <f t="shared" si="20"/>
        <v>2</v>
      </c>
      <c r="G298" s="82">
        <f t="shared" si="21"/>
        <v>0</v>
      </c>
      <c r="H298" s="8">
        <f t="shared" si="22"/>
      </c>
    </row>
    <row r="299" spans="1:8" ht="18" customHeight="1">
      <c r="A299" s="5"/>
      <c r="B299" s="6"/>
      <c r="C299" s="30"/>
      <c r="D299" s="29">
        <f t="shared" si="23"/>
        <v>0</v>
      </c>
      <c r="E299" s="29">
        <f t="shared" si="24"/>
        <v>0</v>
      </c>
      <c r="F299" s="7">
        <f t="shared" si="20"/>
        <v>2</v>
      </c>
      <c r="G299" s="82">
        <f t="shared" si="21"/>
        <v>0</v>
      </c>
      <c r="H299" s="8">
        <f t="shared" si="22"/>
      </c>
    </row>
    <row r="300" spans="1:8" ht="18" customHeight="1">
      <c r="A300" s="9"/>
      <c r="B300" s="6"/>
      <c r="C300" s="30"/>
      <c r="D300" s="29">
        <f t="shared" si="23"/>
        <v>0</v>
      </c>
      <c r="E300" s="29">
        <f t="shared" si="24"/>
        <v>0</v>
      </c>
      <c r="F300" s="7">
        <f t="shared" si="20"/>
        <v>2</v>
      </c>
      <c r="G300" s="82">
        <f t="shared" si="21"/>
        <v>0</v>
      </c>
      <c r="H300" s="8">
        <f t="shared" si="22"/>
      </c>
    </row>
    <row r="301" spans="1:8" ht="18" customHeight="1">
      <c r="A301" s="5"/>
      <c r="B301" s="6"/>
      <c r="C301" s="30"/>
      <c r="D301" s="29">
        <f t="shared" si="23"/>
        <v>0</v>
      </c>
      <c r="E301" s="29">
        <f t="shared" si="24"/>
        <v>0</v>
      </c>
      <c r="F301" s="7">
        <f t="shared" si="20"/>
        <v>2</v>
      </c>
      <c r="G301" s="82">
        <f t="shared" si="21"/>
        <v>0</v>
      </c>
      <c r="H301" s="8">
        <f t="shared" si="22"/>
      </c>
    </row>
    <row r="302" spans="1:8" ht="18" customHeight="1">
      <c r="A302" s="5"/>
      <c r="B302" s="6"/>
      <c r="C302" s="30"/>
      <c r="D302" s="29">
        <f t="shared" si="23"/>
        <v>0</v>
      </c>
      <c r="E302" s="29">
        <f t="shared" si="24"/>
        <v>0</v>
      </c>
      <c r="F302" s="7">
        <f t="shared" si="20"/>
        <v>2</v>
      </c>
      <c r="G302" s="82">
        <f t="shared" si="21"/>
        <v>0</v>
      </c>
      <c r="H302" s="8">
        <f t="shared" si="22"/>
      </c>
    </row>
    <row r="303" spans="1:8" ht="18" customHeight="1">
      <c r="A303" s="9"/>
      <c r="B303" s="6"/>
      <c r="C303" s="30"/>
      <c r="D303" s="29">
        <f t="shared" si="23"/>
        <v>0</v>
      </c>
      <c r="E303" s="29">
        <f t="shared" si="24"/>
        <v>0</v>
      </c>
      <c r="F303" s="7">
        <f t="shared" si="20"/>
        <v>2</v>
      </c>
      <c r="G303" s="82">
        <f t="shared" si="21"/>
        <v>0</v>
      </c>
      <c r="H303" s="8">
        <f t="shared" si="22"/>
      </c>
    </row>
    <row r="304" spans="1:8" ht="18" customHeight="1">
      <c r="A304" s="5"/>
      <c r="B304" s="6"/>
      <c r="C304" s="30"/>
      <c r="D304" s="29">
        <f t="shared" si="23"/>
        <v>0</v>
      </c>
      <c r="E304" s="29">
        <f t="shared" si="24"/>
        <v>0</v>
      </c>
      <c r="F304" s="7">
        <f t="shared" si="20"/>
        <v>2</v>
      </c>
      <c r="G304" s="82">
        <f t="shared" si="21"/>
        <v>0</v>
      </c>
      <c r="H304" s="8">
        <f t="shared" si="22"/>
      </c>
    </row>
    <row r="305" spans="1:8" ht="18" customHeight="1">
      <c r="A305" s="5"/>
      <c r="B305" s="6"/>
      <c r="C305" s="30"/>
      <c r="D305" s="29">
        <f t="shared" si="23"/>
        <v>0</v>
      </c>
      <c r="E305" s="29">
        <f t="shared" si="24"/>
        <v>0</v>
      </c>
      <c r="F305" s="7">
        <f t="shared" si="20"/>
        <v>2</v>
      </c>
      <c r="G305" s="82">
        <f t="shared" si="21"/>
        <v>0</v>
      </c>
      <c r="H305" s="8">
        <f t="shared" si="22"/>
      </c>
    </row>
    <row r="306" spans="1:8" ht="18" customHeight="1">
      <c r="A306" s="9"/>
      <c r="B306" s="6"/>
      <c r="C306" s="30"/>
      <c r="D306" s="29">
        <f t="shared" si="23"/>
        <v>0</v>
      </c>
      <c r="E306" s="29">
        <f t="shared" si="24"/>
        <v>0</v>
      </c>
      <c r="F306" s="7">
        <f t="shared" si="20"/>
        <v>2</v>
      </c>
      <c r="G306" s="82">
        <f t="shared" si="21"/>
        <v>0</v>
      </c>
      <c r="H306" s="8">
        <f t="shared" si="22"/>
      </c>
    </row>
    <row r="307" spans="1:8" ht="18" customHeight="1">
      <c r="A307" s="5"/>
      <c r="B307" s="6"/>
      <c r="C307" s="30"/>
      <c r="D307" s="29">
        <f t="shared" si="23"/>
        <v>0</v>
      </c>
      <c r="E307" s="29">
        <f t="shared" si="24"/>
        <v>0</v>
      </c>
      <c r="F307" s="7">
        <f t="shared" si="20"/>
        <v>2</v>
      </c>
      <c r="G307" s="82">
        <f t="shared" si="21"/>
        <v>0</v>
      </c>
      <c r="H307" s="8">
        <f t="shared" si="22"/>
      </c>
    </row>
    <row r="308" spans="1:8" ht="18" customHeight="1">
      <c r="A308" s="5"/>
      <c r="B308" s="6"/>
      <c r="C308" s="30"/>
      <c r="D308" s="29">
        <f t="shared" si="23"/>
        <v>0</v>
      </c>
      <c r="E308" s="29">
        <f t="shared" si="24"/>
        <v>0</v>
      </c>
      <c r="F308" s="7">
        <f t="shared" si="20"/>
        <v>2</v>
      </c>
      <c r="G308" s="82">
        <f t="shared" si="21"/>
        <v>0</v>
      </c>
      <c r="H308" s="8">
        <f t="shared" si="22"/>
      </c>
    </row>
    <row r="309" spans="1:8" ht="18" customHeight="1">
      <c r="A309" s="9"/>
      <c r="B309" s="6"/>
      <c r="C309" s="30"/>
      <c r="D309" s="29">
        <f t="shared" si="23"/>
        <v>0</v>
      </c>
      <c r="E309" s="29">
        <f t="shared" si="24"/>
        <v>0</v>
      </c>
      <c r="F309" s="7">
        <f t="shared" si="20"/>
        <v>2</v>
      </c>
      <c r="G309" s="82">
        <f t="shared" si="21"/>
        <v>0</v>
      </c>
      <c r="H309" s="8">
        <f t="shared" si="22"/>
      </c>
    </row>
    <row r="310" spans="1:8" ht="18" customHeight="1">
      <c r="A310" s="5"/>
      <c r="B310" s="6"/>
      <c r="C310" s="30"/>
      <c r="D310" s="29">
        <f t="shared" si="23"/>
        <v>0</v>
      </c>
      <c r="E310" s="29">
        <f t="shared" si="24"/>
        <v>0</v>
      </c>
      <c r="F310" s="7">
        <f t="shared" si="20"/>
        <v>2</v>
      </c>
      <c r="G310" s="82">
        <f t="shared" si="21"/>
        <v>0</v>
      </c>
      <c r="H310" s="8">
        <f t="shared" si="22"/>
      </c>
    </row>
    <row r="311" spans="1:8" ht="18" customHeight="1">
      <c r="A311" s="5"/>
      <c r="B311" s="6"/>
      <c r="C311" s="30"/>
      <c r="D311" s="29">
        <f t="shared" si="23"/>
        <v>0</v>
      </c>
      <c r="E311" s="29">
        <f t="shared" si="24"/>
        <v>0</v>
      </c>
      <c r="F311" s="7">
        <f t="shared" si="20"/>
        <v>2</v>
      </c>
      <c r="G311" s="82">
        <f t="shared" si="21"/>
        <v>0</v>
      </c>
      <c r="H311" s="8">
        <f t="shared" si="22"/>
      </c>
    </row>
    <row r="312" spans="1:8" ht="18" customHeight="1">
      <c r="A312" s="9"/>
      <c r="B312" s="6"/>
      <c r="C312" s="30"/>
      <c r="D312" s="29">
        <f t="shared" si="23"/>
        <v>0</v>
      </c>
      <c r="E312" s="29">
        <f t="shared" si="24"/>
        <v>0</v>
      </c>
      <c r="F312" s="7">
        <f t="shared" si="20"/>
        <v>2</v>
      </c>
      <c r="G312" s="82">
        <f t="shared" si="21"/>
        <v>0</v>
      </c>
      <c r="H312" s="8">
        <f t="shared" si="22"/>
      </c>
    </row>
    <row r="313" spans="1:8" ht="18" customHeight="1">
      <c r="A313" s="5"/>
      <c r="B313" s="6"/>
      <c r="C313" s="30"/>
      <c r="D313" s="29">
        <f t="shared" si="23"/>
        <v>0</v>
      </c>
      <c r="E313" s="29">
        <f t="shared" si="24"/>
        <v>0</v>
      </c>
      <c r="F313" s="7">
        <f t="shared" si="20"/>
        <v>2</v>
      </c>
      <c r="G313" s="82">
        <f t="shared" si="21"/>
        <v>0</v>
      </c>
      <c r="H313" s="8">
        <f t="shared" si="22"/>
      </c>
    </row>
    <row r="314" spans="1:8" ht="18" customHeight="1">
      <c r="A314" s="5"/>
      <c r="B314" s="6"/>
      <c r="C314" s="30"/>
      <c r="D314" s="29">
        <f t="shared" si="23"/>
        <v>0</v>
      </c>
      <c r="E314" s="29">
        <f t="shared" si="24"/>
        <v>0</v>
      </c>
      <c r="F314" s="7">
        <f t="shared" si="20"/>
        <v>2</v>
      </c>
      <c r="G314" s="82">
        <f t="shared" si="21"/>
        <v>0</v>
      </c>
      <c r="H314" s="8">
        <f t="shared" si="22"/>
      </c>
    </row>
    <row r="315" spans="1:8" ht="18" customHeight="1">
      <c r="A315" s="9"/>
      <c r="B315" s="6"/>
      <c r="C315" s="30"/>
      <c r="D315" s="29">
        <f t="shared" si="23"/>
        <v>0</v>
      </c>
      <c r="E315" s="29">
        <f t="shared" si="24"/>
        <v>0</v>
      </c>
      <c r="F315" s="7">
        <f t="shared" si="20"/>
        <v>2</v>
      </c>
      <c r="G315" s="82">
        <f t="shared" si="21"/>
        <v>0</v>
      </c>
      <c r="H315" s="8">
        <f t="shared" si="22"/>
      </c>
    </row>
    <row r="316" spans="1:8" ht="18" customHeight="1">
      <c r="A316" s="5"/>
      <c r="B316" s="6"/>
      <c r="C316" s="30"/>
      <c r="D316" s="29">
        <f t="shared" si="23"/>
        <v>0</v>
      </c>
      <c r="E316" s="29">
        <f t="shared" si="24"/>
        <v>0</v>
      </c>
      <c r="F316" s="7">
        <f t="shared" si="20"/>
        <v>2</v>
      </c>
      <c r="G316" s="82">
        <f t="shared" si="21"/>
        <v>0</v>
      </c>
      <c r="H316" s="8">
        <f t="shared" si="22"/>
      </c>
    </row>
    <row r="317" spans="1:8" ht="18" customHeight="1">
      <c r="A317" s="5"/>
      <c r="B317" s="6"/>
      <c r="C317" s="30"/>
      <c r="D317" s="29">
        <f t="shared" si="23"/>
        <v>0</v>
      </c>
      <c r="E317" s="29">
        <f t="shared" si="24"/>
        <v>0</v>
      </c>
      <c r="F317" s="7">
        <f t="shared" si="20"/>
        <v>2</v>
      </c>
      <c r="G317" s="82">
        <f t="shared" si="21"/>
        <v>0</v>
      </c>
      <c r="H317" s="8">
        <f t="shared" si="22"/>
      </c>
    </row>
    <row r="318" spans="1:8" ht="18" customHeight="1">
      <c r="A318" s="9"/>
      <c r="B318" s="6"/>
      <c r="C318" s="30"/>
      <c r="D318" s="29">
        <f t="shared" si="23"/>
        <v>0</v>
      </c>
      <c r="E318" s="29">
        <f t="shared" si="24"/>
        <v>0</v>
      </c>
      <c r="F318" s="7">
        <f t="shared" si="20"/>
        <v>2</v>
      </c>
      <c r="G318" s="82">
        <f t="shared" si="21"/>
        <v>0</v>
      </c>
      <c r="H318" s="8">
        <f t="shared" si="22"/>
      </c>
    </row>
    <row r="319" spans="1:8" ht="18" customHeight="1">
      <c r="A319" s="5"/>
      <c r="B319" s="6"/>
      <c r="C319" s="30"/>
      <c r="D319" s="29">
        <f t="shared" si="23"/>
        <v>0</v>
      </c>
      <c r="E319" s="29">
        <f t="shared" si="24"/>
        <v>0</v>
      </c>
      <c r="F319" s="7">
        <f t="shared" si="20"/>
        <v>2</v>
      </c>
      <c r="G319" s="82">
        <f t="shared" si="21"/>
        <v>0</v>
      </c>
      <c r="H319" s="8">
        <f t="shared" si="22"/>
      </c>
    </row>
    <row r="320" spans="1:8" ht="18" customHeight="1">
      <c r="A320" s="5"/>
      <c r="B320" s="6"/>
      <c r="C320" s="30"/>
      <c r="D320" s="29">
        <f t="shared" si="23"/>
        <v>0</v>
      </c>
      <c r="E320" s="29">
        <f t="shared" si="24"/>
        <v>0</v>
      </c>
      <c r="F320" s="7">
        <f t="shared" si="20"/>
        <v>2</v>
      </c>
      <c r="G320" s="82">
        <f t="shared" si="21"/>
        <v>0</v>
      </c>
      <c r="H320" s="8">
        <f t="shared" si="22"/>
      </c>
    </row>
    <row r="321" spans="1:8" ht="18" customHeight="1">
      <c r="A321" s="9"/>
      <c r="B321" s="6"/>
      <c r="C321" s="30"/>
      <c r="D321" s="29">
        <f t="shared" si="23"/>
        <v>0</v>
      </c>
      <c r="E321" s="29">
        <f t="shared" si="24"/>
        <v>0</v>
      </c>
      <c r="F321" s="7">
        <f t="shared" si="20"/>
        <v>2</v>
      </c>
      <c r="G321" s="82">
        <f t="shared" si="21"/>
        <v>0</v>
      </c>
      <c r="H321" s="8">
        <f t="shared" si="22"/>
      </c>
    </row>
    <row r="322" spans="1:8" ht="18" customHeight="1">
      <c r="A322" s="5"/>
      <c r="B322" s="6"/>
      <c r="C322" s="30"/>
      <c r="D322" s="29">
        <f t="shared" si="23"/>
        <v>0</v>
      </c>
      <c r="E322" s="29">
        <f t="shared" si="24"/>
        <v>0</v>
      </c>
      <c r="F322" s="7">
        <f aca="true" t="shared" si="25" ref="F322:F385">COUNT(C322:E322)</f>
        <v>2</v>
      </c>
      <c r="G322" s="82">
        <f aca="true" t="shared" si="26" ref="G322:G385">AVERAGE(C322:E322)</f>
        <v>0</v>
      </c>
      <c r="H322" s="8">
        <f aca="true" t="shared" si="27" ref="H322:H385">IF(G322&gt;=18,"Arany",IF(G322&gt;=16,"Ezüst",IF(G322&gt;=14,"Bronz","")))</f>
      </c>
    </row>
    <row r="323" spans="1:8" ht="18" customHeight="1">
      <c r="A323" s="5"/>
      <c r="B323" s="6"/>
      <c r="C323" s="30"/>
      <c r="D323" s="29">
        <f t="shared" si="23"/>
        <v>0</v>
      </c>
      <c r="E323" s="29">
        <f t="shared" si="24"/>
        <v>0</v>
      </c>
      <c r="F323" s="7">
        <f t="shared" si="25"/>
        <v>2</v>
      </c>
      <c r="G323" s="82">
        <f t="shared" si="26"/>
        <v>0</v>
      </c>
      <c r="H323" s="8">
        <f t="shared" si="27"/>
      </c>
    </row>
    <row r="324" spans="1:8" ht="18" customHeight="1">
      <c r="A324" s="9"/>
      <c r="B324" s="6"/>
      <c r="C324" s="30"/>
      <c r="D324" s="29">
        <f aca="true" t="shared" si="28" ref="D324:D387">C324</f>
        <v>0</v>
      </c>
      <c r="E324" s="29">
        <f aca="true" t="shared" si="29" ref="E324:E387">C324</f>
        <v>0</v>
      </c>
      <c r="F324" s="7">
        <f t="shared" si="25"/>
        <v>2</v>
      </c>
      <c r="G324" s="82">
        <f t="shared" si="26"/>
        <v>0</v>
      </c>
      <c r="H324" s="8">
        <f t="shared" si="27"/>
      </c>
    </row>
    <row r="325" spans="1:8" ht="18" customHeight="1">
      <c r="A325" s="5"/>
      <c r="B325" s="6"/>
      <c r="C325" s="30"/>
      <c r="D325" s="29">
        <f t="shared" si="28"/>
        <v>0</v>
      </c>
      <c r="E325" s="29">
        <f t="shared" si="29"/>
        <v>0</v>
      </c>
      <c r="F325" s="7">
        <f t="shared" si="25"/>
        <v>2</v>
      </c>
      <c r="G325" s="82">
        <f t="shared" si="26"/>
        <v>0</v>
      </c>
      <c r="H325" s="8">
        <f t="shared" si="27"/>
      </c>
    </row>
    <row r="326" spans="1:8" ht="18" customHeight="1">
      <c r="A326" s="5"/>
      <c r="B326" s="6"/>
      <c r="C326" s="30"/>
      <c r="D326" s="29">
        <f t="shared" si="28"/>
        <v>0</v>
      </c>
      <c r="E326" s="29">
        <f t="shared" si="29"/>
        <v>0</v>
      </c>
      <c r="F326" s="7">
        <f t="shared" si="25"/>
        <v>2</v>
      </c>
      <c r="G326" s="82">
        <f t="shared" si="26"/>
        <v>0</v>
      </c>
      <c r="H326" s="8">
        <f t="shared" si="27"/>
      </c>
    </row>
    <row r="327" spans="1:8" ht="18" customHeight="1">
      <c r="A327" s="9"/>
      <c r="B327" s="6"/>
      <c r="C327" s="30"/>
      <c r="D327" s="29">
        <f t="shared" si="28"/>
        <v>0</v>
      </c>
      <c r="E327" s="29">
        <f t="shared" si="29"/>
        <v>0</v>
      </c>
      <c r="F327" s="7">
        <f t="shared" si="25"/>
        <v>2</v>
      </c>
      <c r="G327" s="82">
        <f t="shared" si="26"/>
        <v>0</v>
      </c>
      <c r="H327" s="8">
        <f t="shared" si="27"/>
      </c>
    </row>
    <row r="328" spans="1:8" ht="18" customHeight="1">
      <c r="A328" s="5"/>
      <c r="B328" s="6"/>
      <c r="C328" s="30"/>
      <c r="D328" s="29">
        <f t="shared" si="28"/>
        <v>0</v>
      </c>
      <c r="E328" s="29">
        <f t="shared" si="29"/>
        <v>0</v>
      </c>
      <c r="F328" s="7">
        <f t="shared" si="25"/>
        <v>2</v>
      </c>
      <c r="G328" s="82">
        <f t="shared" si="26"/>
        <v>0</v>
      </c>
      <c r="H328" s="8">
        <f t="shared" si="27"/>
      </c>
    </row>
    <row r="329" spans="1:8" ht="18" customHeight="1">
      <c r="A329" s="5"/>
      <c r="B329" s="6"/>
      <c r="C329" s="30"/>
      <c r="D329" s="29">
        <f t="shared" si="28"/>
        <v>0</v>
      </c>
      <c r="E329" s="29">
        <f t="shared" si="29"/>
        <v>0</v>
      </c>
      <c r="F329" s="7">
        <f t="shared" si="25"/>
        <v>2</v>
      </c>
      <c r="G329" s="82">
        <f t="shared" si="26"/>
        <v>0</v>
      </c>
      <c r="H329" s="8">
        <f t="shared" si="27"/>
      </c>
    </row>
    <row r="330" spans="1:8" ht="18" customHeight="1">
      <c r="A330" s="9"/>
      <c r="B330" s="6"/>
      <c r="C330" s="30"/>
      <c r="D330" s="29">
        <f t="shared" si="28"/>
        <v>0</v>
      </c>
      <c r="E330" s="29">
        <f t="shared" si="29"/>
        <v>0</v>
      </c>
      <c r="F330" s="7">
        <f t="shared" si="25"/>
        <v>2</v>
      </c>
      <c r="G330" s="82">
        <f t="shared" si="26"/>
        <v>0</v>
      </c>
      <c r="H330" s="8">
        <f t="shared" si="27"/>
      </c>
    </row>
    <row r="331" spans="1:8" ht="18" customHeight="1">
      <c r="A331" s="5"/>
      <c r="B331" s="6"/>
      <c r="C331" s="30"/>
      <c r="D331" s="29">
        <f t="shared" si="28"/>
        <v>0</v>
      </c>
      <c r="E331" s="29">
        <f t="shared" si="29"/>
        <v>0</v>
      </c>
      <c r="F331" s="7">
        <f t="shared" si="25"/>
        <v>2</v>
      </c>
      <c r="G331" s="82">
        <f t="shared" si="26"/>
        <v>0</v>
      </c>
      <c r="H331" s="8">
        <f t="shared" si="27"/>
      </c>
    </row>
    <row r="332" spans="1:8" ht="18" customHeight="1">
      <c r="A332" s="5"/>
      <c r="B332" s="6"/>
      <c r="C332" s="30"/>
      <c r="D332" s="29">
        <f t="shared" si="28"/>
        <v>0</v>
      </c>
      <c r="E332" s="29">
        <f t="shared" si="29"/>
        <v>0</v>
      </c>
      <c r="F332" s="7">
        <f t="shared" si="25"/>
        <v>2</v>
      </c>
      <c r="G332" s="82">
        <f t="shared" si="26"/>
        <v>0</v>
      </c>
      <c r="H332" s="8">
        <f t="shared" si="27"/>
      </c>
    </row>
    <row r="333" spans="1:8" ht="18" customHeight="1">
      <c r="A333" s="9"/>
      <c r="B333" s="6"/>
      <c r="C333" s="30"/>
      <c r="D333" s="29">
        <f t="shared" si="28"/>
        <v>0</v>
      </c>
      <c r="E333" s="29">
        <f t="shared" si="29"/>
        <v>0</v>
      </c>
      <c r="F333" s="7">
        <f t="shared" si="25"/>
        <v>2</v>
      </c>
      <c r="G333" s="82">
        <f t="shared" si="26"/>
        <v>0</v>
      </c>
      <c r="H333" s="8">
        <f t="shared" si="27"/>
      </c>
    </row>
    <row r="334" spans="1:8" ht="18" customHeight="1">
      <c r="A334" s="5"/>
      <c r="B334" s="6"/>
      <c r="C334" s="30"/>
      <c r="D334" s="29">
        <f t="shared" si="28"/>
        <v>0</v>
      </c>
      <c r="E334" s="29">
        <f t="shared" si="29"/>
        <v>0</v>
      </c>
      <c r="F334" s="7">
        <f t="shared" si="25"/>
        <v>2</v>
      </c>
      <c r="G334" s="82">
        <f t="shared" si="26"/>
        <v>0</v>
      </c>
      <c r="H334" s="8">
        <f t="shared" si="27"/>
      </c>
    </row>
    <row r="335" spans="1:8" ht="18" customHeight="1">
      <c r="A335" s="5"/>
      <c r="B335" s="6"/>
      <c r="C335" s="30"/>
      <c r="D335" s="29">
        <f t="shared" si="28"/>
        <v>0</v>
      </c>
      <c r="E335" s="29">
        <f t="shared" si="29"/>
        <v>0</v>
      </c>
      <c r="F335" s="7">
        <f t="shared" si="25"/>
        <v>2</v>
      </c>
      <c r="G335" s="82">
        <f t="shared" si="26"/>
        <v>0</v>
      </c>
      <c r="H335" s="8">
        <f t="shared" si="27"/>
      </c>
    </row>
    <row r="336" spans="1:8" ht="18" customHeight="1">
      <c r="A336" s="9"/>
      <c r="B336" s="6"/>
      <c r="C336" s="30"/>
      <c r="D336" s="29">
        <f t="shared" si="28"/>
        <v>0</v>
      </c>
      <c r="E336" s="29">
        <f t="shared" si="29"/>
        <v>0</v>
      </c>
      <c r="F336" s="7">
        <f t="shared" si="25"/>
        <v>2</v>
      </c>
      <c r="G336" s="82">
        <f t="shared" si="26"/>
        <v>0</v>
      </c>
      <c r="H336" s="8">
        <f t="shared" si="27"/>
      </c>
    </row>
    <row r="337" spans="1:8" ht="18" customHeight="1">
      <c r="A337" s="5"/>
      <c r="B337" s="6"/>
      <c r="C337" s="30"/>
      <c r="D337" s="29">
        <f t="shared" si="28"/>
        <v>0</v>
      </c>
      <c r="E337" s="29">
        <f t="shared" si="29"/>
        <v>0</v>
      </c>
      <c r="F337" s="7">
        <f t="shared" si="25"/>
        <v>2</v>
      </c>
      <c r="G337" s="82">
        <f t="shared" si="26"/>
        <v>0</v>
      </c>
      <c r="H337" s="8">
        <f t="shared" si="27"/>
      </c>
    </row>
    <row r="338" spans="1:8" ht="18" customHeight="1">
      <c r="A338" s="5"/>
      <c r="B338" s="6"/>
      <c r="C338" s="30"/>
      <c r="D338" s="29">
        <f t="shared" si="28"/>
        <v>0</v>
      </c>
      <c r="E338" s="29">
        <f t="shared" si="29"/>
        <v>0</v>
      </c>
      <c r="F338" s="7">
        <f t="shared" si="25"/>
        <v>2</v>
      </c>
      <c r="G338" s="82">
        <f t="shared" si="26"/>
        <v>0</v>
      </c>
      <c r="H338" s="8">
        <f t="shared" si="27"/>
      </c>
    </row>
    <row r="339" spans="1:8" ht="18" customHeight="1">
      <c r="A339" s="9"/>
      <c r="B339" s="6"/>
      <c r="C339" s="30"/>
      <c r="D339" s="29">
        <f t="shared" si="28"/>
        <v>0</v>
      </c>
      <c r="E339" s="29">
        <f t="shared" si="29"/>
        <v>0</v>
      </c>
      <c r="F339" s="7">
        <f t="shared" si="25"/>
        <v>2</v>
      </c>
      <c r="G339" s="82">
        <f t="shared" si="26"/>
        <v>0</v>
      </c>
      <c r="H339" s="8">
        <f t="shared" si="27"/>
      </c>
    </row>
    <row r="340" spans="1:8" ht="18" customHeight="1">
      <c r="A340" s="5"/>
      <c r="B340" s="6"/>
      <c r="C340" s="30"/>
      <c r="D340" s="29">
        <f t="shared" si="28"/>
        <v>0</v>
      </c>
      <c r="E340" s="29">
        <f t="shared" si="29"/>
        <v>0</v>
      </c>
      <c r="F340" s="7">
        <f t="shared" si="25"/>
        <v>2</v>
      </c>
      <c r="G340" s="82">
        <f t="shared" si="26"/>
        <v>0</v>
      </c>
      <c r="H340" s="8">
        <f t="shared" si="27"/>
      </c>
    </row>
    <row r="341" spans="1:8" ht="18" customHeight="1">
      <c r="A341" s="5"/>
      <c r="B341" s="6"/>
      <c r="C341" s="30"/>
      <c r="D341" s="29">
        <f t="shared" si="28"/>
        <v>0</v>
      </c>
      <c r="E341" s="29">
        <f t="shared" si="29"/>
        <v>0</v>
      </c>
      <c r="F341" s="7">
        <f t="shared" si="25"/>
        <v>2</v>
      </c>
      <c r="G341" s="82">
        <f t="shared" si="26"/>
        <v>0</v>
      </c>
      <c r="H341" s="8">
        <f t="shared" si="27"/>
      </c>
    </row>
    <row r="342" spans="1:8" ht="18" customHeight="1">
      <c r="A342" s="9"/>
      <c r="B342" s="6"/>
      <c r="C342" s="30"/>
      <c r="D342" s="29">
        <f t="shared" si="28"/>
        <v>0</v>
      </c>
      <c r="E342" s="29">
        <f t="shared" si="29"/>
        <v>0</v>
      </c>
      <c r="F342" s="7">
        <f t="shared" si="25"/>
        <v>2</v>
      </c>
      <c r="G342" s="82">
        <f t="shared" si="26"/>
        <v>0</v>
      </c>
      <c r="H342" s="8">
        <f t="shared" si="27"/>
      </c>
    </row>
    <row r="343" spans="1:8" ht="18" customHeight="1">
      <c r="A343" s="5"/>
      <c r="B343" s="6"/>
      <c r="C343" s="30"/>
      <c r="D343" s="29">
        <f t="shared" si="28"/>
        <v>0</v>
      </c>
      <c r="E343" s="29">
        <f t="shared" si="29"/>
        <v>0</v>
      </c>
      <c r="F343" s="7">
        <f t="shared" si="25"/>
        <v>2</v>
      </c>
      <c r="G343" s="82">
        <f t="shared" si="26"/>
        <v>0</v>
      </c>
      <c r="H343" s="8">
        <f t="shared" si="27"/>
      </c>
    </row>
    <row r="344" spans="1:8" ht="18" customHeight="1">
      <c r="A344" s="5"/>
      <c r="B344" s="6"/>
      <c r="C344" s="30"/>
      <c r="D344" s="29">
        <f t="shared" si="28"/>
        <v>0</v>
      </c>
      <c r="E344" s="29">
        <f t="shared" si="29"/>
        <v>0</v>
      </c>
      <c r="F344" s="7">
        <f t="shared" si="25"/>
        <v>2</v>
      </c>
      <c r="G344" s="82">
        <f t="shared" si="26"/>
        <v>0</v>
      </c>
      <c r="H344" s="8">
        <f t="shared" si="27"/>
      </c>
    </row>
    <row r="345" spans="1:8" ht="18" customHeight="1">
      <c r="A345" s="9"/>
      <c r="B345" s="6"/>
      <c r="C345" s="30"/>
      <c r="D345" s="29">
        <f t="shared" si="28"/>
        <v>0</v>
      </c>
      <c r="E345" s="29">
        <f t="shared" si="29"/>
        <v>0</v>
      </c>
      <c r="F345" s="7">
        <f t="shared" si="25"/>
        <v>2</v>
      </c>
      <c r="G345" s="82">
        <f t="shared" si="26"/>
        <v>0</v>
      </c>
      <c r="H345" s="8">
        <f t="shared" si="27"/>
      </c>
    </row>
    <row r="346" spans="1:8" ht="18" customHeight="1">
      <c r="A346" s="5"/>
      <c r="B346" s="6"/>
      <c r="C346" s="30"/>
      <c r="D346" s="29">
        <f t="shared" si="28"/>
        <v>0</v>
      </c>
      <c r="E346" s="29">
        <f t="shared" si="29"/>
        <v>0</v>
      </c>
      <c r="F346" s="7">
        <f t="shared" si="25"/>
        <v>2</v>
      </c>
      <c r="G346" s="82">
        <f t="shared" si="26"/>
        <v>0</v>
      </c>
      <c r="H346" s="8">
        <f t="shared" si="27"/>
      </c>
    </row>
    <row r="347" spans="1:8" ht="18" customHeight="1">
      <c r="A347" s="5"/>
      <c r="B347" s="6"/>
      <c r="C347" s="30"/>
      <c r="D347" s="29">
        <f t="shared" si="28"/>
        <v>0</v>
      </c>
      <c r="E347" s="29">
        <f t="shared" si="29"/>
        <v>0</v>
      </c>
      <c r="F347" s="7">
        <f t="shared" si="25"/>
        <v>2</v>
      </c>
      <c r="G347" s="82">
        <f t="shared" si="26"/>
        <v>0</v>
      </c>
      <c r="H347" s="8">
        <f t="shared" si="27"/>
      </c>
    </row>
    <row r="348" spans="1:8" ht="18" customHeight="1">
      <c r="A348" s="9"/>
      <c r="B348" s="6"/>
      <c r="C348" s="30"/>
      <c r="D348" s="29">
        <f t="shared" si="28"/>
        <v>0</v>
      </c>
      <c r="E348" s="29">
        <f t="shared" si="29"/>
        <v>0</v>
      </c>
      <c r="F348" s="7">
        <f t="shared" si="25"/>
        <v>2</v>
      </c>
      <c r="G348" s="82">
        <f t="shared" si="26"/>
        <v>0</v>
      </c>
      <c r="H348" s="8">
        <f t="shared" si="27"/>
      </c>
    </row>
    <row r="349" spans="1:8" ht="18" customHeight="1">
      <c r="A349" s="5"/>
      <c r="B349" s="6"/>
      <c r="C349" s="30"/>
      <c r="D349" s="29">
        <f t="shared" si="28"/>
        <v>0</v>
      </c>
      <c r="E349" s="29">
        <f t="shared" si="29"/>
        <v>0</v>
      </c>
      <c r="F349" s="7">
        <f t="shared" si="25"/>
        <v>2</v>
      </c>
      <c r="G349" s="82">
        <f t="shared" si="26"/>
        <v>0</v>
      </c>
      <c r="H349" s="8">
        <f t="shared" si="27"/>
      </c>
    </row>
    <row r="350" spans="1:8" ht="18" customHeight="1">
      <c r="A350" s="5"/>
      <c r="B350" s="6"/>
      <c r="C350" s="30"/>
      <c r="D350" s="29">
        <f t="shared" si="28"/>
        <v>0</v>
      </c>
      <c r="E350" s="29">
        <f t="shared" si="29"/>
        <v>0</v>
      </c>
      <c r="F350" s="7">
        <f t="shared" si="25"/>
        <v>2</v>
      </c>
      <c r="G350" s="82">
        <f t="shared" si="26"/>
        <v>0</v>
      </c>
      <c r="H350" s="8">
        <f t="shared" si="27"/>
      </c>
    </row>
    <row r="351" spans="1:8" ht="18" customHeight="1">
      <c r="A351" s="9"/>
      <c r="B351" s="6"/>
      <c r="C351" s="30"/>
      <c r="D351" s="29">
        <f t="shared" si="28"/>
        <v>0</v>
      </c>
      <c r="E351" s="29">
        <f t="shared" si="29"/>
        <v>0</v>
      </c>
      <c r="F351" s="7">
        <f t="shared" si="25"/>
        <v>2</v>
      </c>
      <c r="G351" s="82">
        <f t="shared" si="26"/>
        <v>0</v>
      </c>
      <c r="H351" s="8">
        <f t="shared" si="27"/>
      </c>
    </row>
    <row r="352" spans="1:8" ht="18" customHeight="1">
      <c r="A352" s="5"/>
      <c r="B352" s="6"/>
      <c r="C352" s="30"/>
      <c r="D352" s="29">
        <f t="shared" si="28"/>
        <v>0</v>
      </c>
      <c r="E352" s="29">
        <f t="shared" si="29"/>
        <v>0</v>
      </c>
      <c r="F352" s="7">
        <f t="shared" si="25"/>
        <v>2</v>
      </c>
      <c r="G352" s="82">
        <f t="shared" si="26"/>
        <v>0</v>
      </c>
      <c r="H352" s="8">
        <f t="shared" si="27"/>
      </c>
    </row>
    <row r="353" spans="1:8" ht="18" customHeight="1">
      <c r="A353" s="5"/>
      <c r="B353" s="6"/>
      <c r="C353" s="30"/>
      <c r="D353" s="29">
        <f t="shared" si="28"/>
        <v>0</v>
      </c>
      <c r="E353" s="29">
        <f t="shared" si="29"/>
        <v>0</v>
      </c>
      <c r="F353" s="7">
        <f t="shared" si="25"/>
        <v>2</v>
      </c>
      <c r="G353" s="82">
        <f t="shared" si="26"/>
        <v>0</v>
      </c>
      <c r="H353" s="8">
        <f t="shared" si="27"/>
      </c>
    </row>
    <row r="354" spans="1:8" ht="18" customHeight="1">
      <c r="A354" s="9"/>
      <c r="B354" s="6"/>
      <c r="C354" s="30"/>
      <c r="D354" s="29">
        <f t="shared" si="28"/>
        <v>0</v>
      </c>
      <c r="E354" s="29">
        <f t="shared" si="29"/>
        <v>0</v>
      </c>
      <c r="F354" s="7">
        <f t="shared" si="25"/>
        <v>2</v>
      </c>
      <c r="G354" s="82">
        <f t="shared" si="26"/>
        <v>0</v>
      </c>
      <c r="H354" s="8">
        <f t="shared" si="27"/>
      </c>
    </row>
    <row r="355" spans="1:8" ht="18" customHeight="1">
      <c r="A355" s="5"/>
      <c r="B355" s="6"/>
      <c r="C355" s="30"/>
      <c r="D355" s="29">
        <f t="shared" si="28"/>
        <v>0</v>
      </c>
      <c r="E355" s="29">
        <f t="shared" si="29"/>
        <v>0</v>
      </c>
      <c r="F355" s="7">
        <f t="shared" si="25"/>
        <v>2</v>
      </c>
      <c r="G355" s="82">
        <f t="shared" si="26"/>
        <v>0</v>
      </c>
      <c r="H355" s="8">
        <f t="shared" si="27"/>
      </c>
    </row>
    <row r="356" spans="1:8" ht="18" customHeight="1">
      <c r="A356" s="5"/>
      <c r="B356" s="6"/>
      <c r="C356" s="30"/>
      <c r="D356" s="29">
        <f t="shared" si="28"/>
        <v>0</v>
      </c>
      <c r="E356" s="29">
        <f t="shared" si="29"/>
        <v>0</v>
      </c>
      <c r="F356" s="7">
        <f t="shared" si="25"/>
        <v>2</v>
      </c>
      <c r="G356" s="82">
        <f t="shared" si="26"/>
        <v>0</v>
      </c>
      <c r="H356" s="8">
        <f t="shared" si="27"/>
      </c>
    </row>
    <row r="357" spans="1:8" ht="18" customHeight="1">
      <c r="A357" s="9"/>
      <c r="B357" s="6"/>
      <c r="C357" s="30"/>
      <c r="D357" s="29">
        <f t="shared" si="28"/>
        <v>0</v>
      </c>
      <c r="E357" s="29">
        <f t="shared" si="29"/>
        <v>0</v>
      </c>
      <c r="F357" s="7">
        <f t="shared" si="25"/>
        <v>2</v>
      </c>
      <c r="G357" s="82">
        <f t="shared" si="26"/>
        <v>0</v>
      </c>
      <c r="H357" s="8">
        <f t="shared" si="27"/>
      </c>
    </row>
    <row r="358" spans="1:8" ht="18" customHeight="1">
      <c r="A358" s="5"/>
      <c r="B358" s="6"/>
      <c r="C358" s="30"/>
      <c r="D358" s="29">
        <f t="shared" si="28"/>
        <v>0</v>
      </c>
      <c r="E358" s="29">
        <f t="shared" si="29"/>
        <v>0</v>
      </c>
      <c r="F358" s="7">
        <f t="shared" si="25"/>
        <v>2</v>
      </c>
      <c r="G358" s="82">
        <f t="shared" si="26"/>
        <v>0</v>
      </c>
      <c r="H358" s="8">
        <f t="shared" si="27"/>
      </c>
    </row>
    <row r="359" spans="1:8" ht="18" customHeight="1">
      <c r="A359" s="5"/>
      <c r="B359" s="6"/>
      <c r="C359" s="30"/>
      <c r="D359" s="29">
        <f t="shared" si="28"/>
        <v>0</v>
      </c>
      <c r="E359" s="29">
        <f t="shared" si="29"/>
        <v>0</v>
      </c>
      <c r="F359" s="7">
        <f t="shared" si="25"/>
        <v>2</v>
      </c>
      <c r="G359" s="82">
        <f t="shared" si="26"/>
        <v>0</v>
      </c>
      <c r="H359" s="8">
        <f t="shared" si="27"/>
      </c>
    </row>
    <row r="360" spans="1:8" ht="18" customHeight="1">
      <c r="A360" s="9"/>
      <c r="B360" s="6"/>
      <c r="C360" s="30"/>
      <c r="D360" s="29">
        <f t="shared" si="28"/>
        <v>0</v>
      </c>
      <c r="E360" s="29">
        <f t="shared" si="29"/>
        <v>0</v>
      </c>
      <c r="F360" s="7">
        <f t="shared" si="25"/>
        <v>2</v>
      </c>
      <c r="G360" s="82">
        <f t="shared" si="26"/>
        <v>0</v>
      </c>
      <c r="H360" s="8">
        <f t="shared" si="27"/>
      </c>
    </row>
    <row r="361" spans="1:8" ht="18" customHeight="1">
      <c r="A361" s="5"/>
      <c r="B361" s="6"/>
      <c r="C361" s="30"/>
      <c r="D361" s="29">
        <f t="shared" si="28"/>
        <v>0</v>
      </c>
      <c r="E361" s="29">
        <f t="shared" si="29"/>
        <v>0</v>
      </c>
      <c r="F361" s="7">
        <f t="shared" si="25"/>
        <v>2</v>
      </c>
      <c r="G361" s="82">
        <f t="shared" si="26"/>
        <v>0</v>
      </c>
      <c r="H361" s="8">
        <f t="shared" si="27"/>
      </c>
    </row>
    <row r="362" spans="1:8" ht="18" customHeight="1">
      <c r="A362" s="5"/>
      <c r="B362" s="6"/>
      <c r="C362" s="30"/>
      <c r="D362" s="29">
        <f t="shared" si="28"/>
        <v>0</v>
      </c>
      <c r="E362" s="29">
        <f t="shared" si="29"/>
        <v>0</v>
      </c>
      <c r="F362" s="7">
        <f t="shared" si="25"/>
        <v>2</v>
      </c>
      <c r="G362" s="82">
        <f t="shared" si="26"/>
        <v>0</v>
      </c>
      <c r="H362" s="8">
        <f t="shared" si="27"/>
      </c>
    </row>
    <row r="363" spans="1:8" ht="18" customHeight="1">
      <c r="A363" s="9"/>
      <c r="B363" s="6"/>
      <c r="C363" s="30"/>
      <c r="D363" s="29">
        <f t="shared" si="28"/>
        <v>0</v>
      </c>
      <c r="E363" s="29">
        <f t="shared" si="29"/>
        <v>0</v>
      </c>
      <c r="F363" s="7">
        <f t="shared" si="25"/>
        <v>2</v>
      </c>
      <c r="G363" s="82">
        <f t="shared" si="26"/>
        <v>0</v>
      </c>
      <c r="H363" s="8">
        <f t="shared" si="27"/>
      </c>
    </row>
    <row r="364" spans="1:8" ht="18" customHeight="1">
      <c r="A364" s="5"/>
      <c r="B364" s="6"/>
      <c r="C364" s="30"/>
      <c r="D364" s="29">
        <f t="shared" si="28"/>
        <v>0</v>
      </c>
      <c r="E364" s="29">
        <f t="shared" si="29"/>
        <v>0</v>
      </c>
      <c r="F364" s="7">
        <f t="shared" si="25"/>
        <v>2</v>
      </c>
      <c r="G364" s="82">
        <f t="shared" si="26"/>
        <v>0</v>
      </c>
      <c r="H364" s="8">
        <f t="shared" si="27"/>
      </c>
    </row>
    <row r="365" spans="1:8" ht="18" customHeight="1">
      <c r="A365" s="5"/>
      <c r="B365" s="6"/>
      <c r="C365" s="30"/>
      <c r="D365" s="29">
        <f t="shared" si="28"/>
        <v>0</v>
      </c>
      <c r="E365" s="29">
        <f t="shared" si="29"/>
        <v>0</v>
      </c>
      <c r="F365" s="7">
        <f t="shared" si="25"/>
        <v>2</v>
      </c>
      <c r="G365" s="82">
        <f t="shared" si="26"/>
        <v>0</v>
      </c>
      <c r="H365" s="8">
        <f t="shared" si="27"/>
      </c>
    </row>
    <row r="366" spans="1:8" ht="18" customHeight="1">
      <c r="A366" s="9"/>
      <c r="B366" s="6"/>
      <c r="C366" s="30"/>
      <c r="D366" s="29">
        <f t="shared" si="28"/>
        <v>0</v>
      </c>
      <c r="E366" s="29">
        <f t="shared" si="29"/>
        <v>0</v>
      </c>
      <c r="F366" s="7">
        <f t="shared" si="25"/>
        <v>2</v>
      </c>
      <c r="G366" s="82">
        <f t="shared" si="26"/>
        <v>0</v>
      </c>
      <c r="H366" s="8">
        <f t="shared" si="27"/>
      </c>
    </row>
    <row r="367" spans="1:8" ht="18" customHeight="1">
      <c r="A367" s="5"/>
      <c r="B367" s="6"/>
      <c r="C367" s="30"/>
      <c r="D367" s="29">
        <f t="shared" si="28"/>
        <v>0</v>
      </c>
      <c r="E367" s="29">
        <f t="shared" si="29"/>
        <v>0</v>
      </c>
      <c r="F367" s="7">
        <f t="shared" si="25"/>
        <v>2</v>
      </c>
      <c r="G367" s="82">
        <f t="shared" si="26"/>
        <v>0</v>
      </c>
      <c r="H367" s="8">
        <f t="shared" si="27"/>
      </c>
    </row>
    <row r="368" spans="1:8" ht="18" customHeight="1">
      <c r="A368" s="5"/>
      <c r="B368" s="6"/>
      <c r="C368" s="30"/>
      <c r="D368" s="29">
        <f t="shared" si="28"/>
        <v>0</v>
      </c>
      <c r="E368" s="29">
        <f t="shared" si="29"/>
        <v>0</v>
      </c>
      <c r="F368" s="7">
        <f t="shared" si="25"/>
        <v>2</v>
      </c>
      <c r="G368" s="82">
        <f t="shared" si="26"/>
        <v>0</v>
      </c>
      <c r="H368" s="8">
        <f t="shared" si="27"/>
      </c>
    </row>
    <row r="369" spans="1:8" ht="18" customHeight="1">
      <c r="A369" s="9"/>
      <c r="B369" s="6"/>
      <c r="C369" s="30"/>
      <c r="D369" s="29">
        <f t="shared" si="28"/>
        <v>0</v>
      </c>
      <c r="E369" s="29">
        <f t="shared" si="29"/>
        <v>0</v>
      </c>
      <c r="F369" s="7">
        <f t="shared" si="25"/>
        <v>2</v>
      </c>
      <c r="G369" s="82">
        <f t="shared" si="26"/>
        <v>0</v>
      </c>
      <c r="H369" s="8">
        <f t="shared" si="27"/>
      </c>
    </row>
    <row r="370" spans="1:8" ht="18" customHeight="1">
      <c r="A370" s="5"/>
      <c r="B370" s="6"/>
      <c r="C370" s="30"/>
      <c r="D370" s="29">
        <f t="shared" si="28"/>
        <v>0</v>
      </c>
      <c r="E370" s="29">
        <f t="shared" si="29"/>
        <v>0</v>
      </c>
      <c r="F370" s="7">
        <f t="shared" si="25"/>
        <v>2</v>
      </c>
      <c r="G370" s="82">
        <f t="shared" si="26"/>
        <v>0</v>
      </c>
      <c r="H370" s="8">
        <f t="shared" si="27"/>
      </c>
    </row>
    <row r="371" spans="1:8" ht="18" customHeight="1">
      <c r="A371" s="5"/>
      <c r="B371" s="6"/>
      <c r="C371" s="30"/>
      <c r="D371" s="29">
        <f t="shared" si="28"/>
        <v>0</v>
      </c>
      <c r="E371" s="29">
        <f t="shared" si="29"/>
        <v>0</v>
      </c>
      <c r="F371" s="7">
        <f t="shared" si="25"/>
        <v>2</v>
      </c>
      <c r="G371" s="82">
        <f t="shared" si="26"/>
        <v>0</v>
      </c>
      <c r="H371" s="8">
        <f t="shared" si="27"/>
      </c>
    </row>
    <row r="372" spans="1:8" ht="18" customHeight="1">
      <c r="A372" s="9"/>
      <c r="B372" s="6"/>
      <c r="C372" s="30"/>
      <c r="D372" s="29">
        <f t="shared" si="28"/>
        <v>0</v>
      </c>
      <c r="E372" s="29">
        <f t="shared" si="29"/>
        <v>0</v>
      </c>
      <c r="F372" s="7">
        <f t="shared" si="25"/>
        <v>2</v>
      </c>
      <c r="G372" s="82">
        <f t="shared" si="26"/>
        <v>0</v>
      </c>
      <c r="H372" s="8">
        <f t="shared" si="27"/>
      </c>
    </row>
    <row r="373" spans="1:8" ht="18" customHeight="1">
      <c r="A373" s="5"/>
      <c r="B373" s="6"/>
      <c r="C373" s="30"/>
      <c r="D373" s="29">
        <f t="shared" si="28"/>
        <v>0</v>
      </c>
      <c r="E373" s="29">
        <f t="shared" si="29"/>
        <v>0</v>
      </c>
      <c r="F373" s="7">
        <f t="shared" si="25"/>
        <v>2</v>
      </c>
      <c r="G373" s="82">
        <f t="shared" si="26"/>
        <v>0</v>
      </c>
      <c r="H373" s="8">
        <f t="shared" si="27"/>
      </c>
    </row>
    <row r="374" spans="1:8" ht="18" customHeight="1">
      <c r="A374" s="5"/>
      <c r="B374" s="6"/>
      <c r="C374" s="30"/>
      <c r="D374" s="29">
        <f t="shared" si="28"/>
        <v>0</v>
      </c>
      <c r="E374" s="29">
        <f t="shared" si="29"/>
        <v>0</v>
      </c>
      <c r="F374" s="7">
        <f t="shared" si="25"/>
        <v>2</v>
      </c>
      <c r="G374" s="82">
        <f t="shared" si="26"/>
        <v>0</v>
      </c>
      <c r="H374" s="8">
        <f t="shared" si="27"/>
      </c>
    </row>
    <row r="375" spans="1:8" ht="18" customHeight="1">
      <c r="A375" s="9"/>
      <c r="B375" s="6"/>
      <c r="C375" s="30"/>
      <c r="D375" s="29">
        <f t="shared" si="28"/>
        <v>0</v>
      </c>
      <c r="E375" s="29">
        <f t="shared" si="29"/>
        <v>0</v>
      </c>
      <c r="F375" s="7">
        <f t="shared" si="25"/>
        <v>2</v>
      </c>
      <c r="G375" s="82">
        <f t="shared" si="26"/>
        <v>0</v>
      </c>
      <c r="H375" s="8">
        <f t="shared" si="27"/>
      </c>
    </row>
    <row r="376" spans="1:8" ht="18" customHeight="1">
      <c r="A376" s="5"/>
      <c r="B376" s="6"/>
      <c r="C376" s="30"/>
      <c r="D376" s="29">
        <f t="shared" si="28"/>
        <v>0</v>
      </c>
      <c r="E376" s="29">
        <f t="shared" si="29"/>
        <v>0</v>
      </c>
      <c r="F376" s="7">
        <f t="shared" si="25"/>
        <v>2</v>
      </c>
      <c r="G376" s="82">
        <f t="shared" si="26"/>
        <v>0</v>
      </c>
      <c r="H376" s="8">
        <f t="shared" si="27"/>
      </c>
    </row>
    <row r="377" spans="1:8" ht="18" customHeight="1">
      <c r="A377" s="5"/>
      <c r="B377" s="6"/>
      <c r="C377" s="30"/>
      <c r="D377" s="29">
        <f t="shared" si="28"/>
        <v>0</v>
      </c>
      <c r="E377" s="29">
        <f t="shared" si="29"/>
        <v>0</v>
      </c>
      <c r="F377" s="7">
        <f t="shared" si="25"/>
        <v>2</v>
      </c>
      <c r="G377" s="82">
        <f t="shared" si="26"/>
        <v>0</v>
      </c>
      <c r="H377" s="8">
        <f t="shared" si="27"/>
      </c>
    </row>
    <row r="378" spans="1:8" ht="18" customHeight="1">
      <c r="A378" s="9"/>
      <c r="B378" s="6"/>
      <c r="C378" s="30"/>
      <c r="D378" s="29">
        <f t="shared" si="28"/>
        <v>0</v>
      </c>
      <c r="E378" s="29">
        <f t="shared" si="29"/>
        <v>0</v>
      </c>
      <c r="F378" s="7">
        <f t="shared" si="25"/>
        <v>2</v>
      </c>
      <c r="G378" s="82">
        <f t="shared" si="26"/>
        <v>0</v>
      </c>
      <c r="H378" s="8">
        <f t="shared" si="27"/>
      </c>
    </row>
    <row r="379" spans="1:8" ht="18" customHeight="1">
      <c r="A379" s="5"/>
      <c r="B379" s="6"/>
      <c r="C379" s="30"/>
      <c r="D379" s="29">
        <f t="shared" si="28"/>
        <v>0</v>
      </c>
      <c r="E379" s="29">
        <f t="shared" si="29"/>
        <v>0</v>
      </c>
      <c r="F379" s="7">
        <f t="shared" si="25"/>
        <v>2</v>
      </c>
      <c r="G379" s="82">
        <f t="shared" si="26"/>
        <v>0</v>
      </c>
      <c r="H379" s="8">
        <f t="shared" si="27"/>
      </c>
    </row>
    <row r="380" spans="1:8" ht="18" customHeight="1">
      <c r="A380" s="5"/>
      <c r="B380" s="6"/>
      <c r="C380" s="30"/>
      <c r="D380" s="29">
        <f t="shared" si="28"/>
        <v>0</v>
      </c>
      <c r="E380" s="29">
        <f t="shared" si="29"/>
        <v>0</v>
      </c>
      <c r="F380" s="7">
        <f t="shared" si="25"/>
        <v>2</v>
      </c>
      <c r="G380" s="82">
        <f t="shared" si="26"/>
        <v>0</v>
      </c>
      <c r="H380" s="8">
        <f t="shared" si="27"/>
      </c>
    </row>
    <row r="381" spans="1:8" ht="18" customHeight="1">
      <c r="A381" s="9"/>
      <c r="B381" s="6"/>
      <c r="C381" s="30"/>
      <c r="D381" s="29">
        <f t="shared" si="28"/>
        <v>0</v>
      </c>
      <c r="E381" s="29">
        <f t="shared" si="29"/>
        <v>0</v>
      </c>
      <c r="F381" s="7">
        <f t="shared" si="25"/>
        <v>2</v>
      </c>
      <c r="G381" s="82">
        <f t="shared" si="26"/>
        <v>0</v>
      </c>
      <c r="H381" s="8">
        <f t="shared" si="27"/>
      </c>
    </row>
    <row r="382" spans="1:8" ht="18" customHeight="1">
      <c r="A382" s="5"/>
      <c r="B382" s="6"/>
      <c r="C382" s="30"/>
      <c r="D382" s="29">
        <f t="shared" si="28"/>
        <v>0</v>
      </c>
      <c r="E382" s="29">
        <f t="shared" si="29"/>
        <v>0</v>
      </c>
      <c r="F382" s="7">
        <f t="shared" si="25"/>
        <v>2</v>
      </c>
      <c r="G382" s="82">
        <f t="shared" si="26"/>
        <v>0</v>
      </c>
      <c r="H382" s="8">
        <f t="shared" si="27"/>
      </c>
    </row>
    <row r="383" spans="1:8" ht="18" customHeight="1">
      <c r="A383" s="5"/>
      <c r="B383" s="6"/>
      <c r="C383" s="30"/>
      <c r="D383" s="29">
        <f t="shared" si="28"/>
        <v>0</v>
      </c>
      <c r="E383" s="29">
        <f t="shared" si="29"/>
        <v>0</v>
      </c>
      <c r="F383" s="7">
        <f t="shared" si="25"/>
        <v>2</v>
      </c>
      <c r="G383" s="82">
        <f t="shared" si="26"/>
        <v>0</v>
      </c>
      <c r="H383" s="8">
        <f t="shared" si="27"/>
      </c>
    </row>
    <row r="384" spans="1:8" ht="18" customHeight="1">
      <c r="A384" s="9"/>
      <c r="B384" s="6"/>
      <c r="C384" s="30"/>
      <c r="D384" s="29">
        <f t="shared" si="28"/>
        <v>0</v>
      </c>
      <c r="E384" s="29">
        <f t="shared" si="29"/>
        <v>0</v>
      </c>
      <c r="F384" s="7">
        <f t="shared" si="25"/>
        <v>2</v>
      </c>
      <c r="G384" s="82">
        <f t="shared" si="26"/>
        <v>0</v>
      </c>
      <c r="H384" s="8">
        <f t="shared" si="27"/>
      </c>
    </row>
    <row r="385" spans="1:8" ht="18" customHeight="1">
      <c r="A385" s="5"/>
      <c r="B385" s="6"/>
      <c r="C385" s="30"/>
      <c r="D385" s="29">
        <f t="shared" si="28"/>
        <v>0</v>
      </c>
      <c r="E385" s="29">
        <f t="shared" si="29"/>
        <v>0</v>
      </c>
      <c r="F385" s="7">
        <f t="shared" si="25"/>
        <v>2</v>
      </c>
      <c r="G385" s="82">
        <f t="shared" si="26"/>
        <v>0</v>
      </c>
      <c r="H385" s="8">
        <f t="shared" si="27"/>
      </c>
    </row>
    <row r="386" spans="1:8" ht="18" customHeight="1">
      <c r="A386" s="5"/>
      <c r="B386" s="6"/>
      <c r="C386" s="30"/>
      <c r="D386" s="29">
        <f t="shared" si="28"/>
        <v>0</v>
      </c>
      <c r="E386" s="29">
        <f t="shared" si="29"/>
        <v>0</v>
      </c>
      <c r="F386" s="7">
        <f aca="true" t="shared" si="30" ref="F386:F449">COUNT(C386:E386)</f>
        <v>2</v>
      </c>
      <c r="G386" s="82">
        <f aca="true" t="shared" si="31" ref="G386:G449">AVERAGE(C386:E386)</f>
        <v>0</v>
      </c>
      <c r="H386" s="8">
        <f aca="true" t="shared" si="32" ref="H386:H449">IF(G386&gt;=18,"Arany",IF(G386&gt;=16,"Ezüst",IF(G386&gt;=14,"Bronz","")))</f>
      </c>
    </row>
    <row r="387" spans="1:8" ht="18" customHeight="1">
      <c r="A387" s="9"/>
      <c r="B387" s="6"/>
      <c r="C387" s="30"/>
      <c r="D387" s="29">
        <f t="shared" si="28"/>
        <v>0</v>
      </c>
      <c r="E387" s="29">
        <f t="shared" si="29"/>
        <v>0</v>
      </c>
      <c r="F387" s="7">
        <f t="shared" si="30"/>
        <v>2</v>
      </c>
      <c r="G387" s="82">
        <f t="shared" si="31"/>
        <v>0</v>
      </c>
      <c r="H387" s="8">
        <f t="shared" si="32"/>
      </c>
    </row>
    <row r="388" spans="1:8" ht="18" customHeight="1">
      <c r="A388" s="5"/>
      <c r="B388" s="6"/>
      <c r="C388" s="30"/>
      <c r="D388" s="29">
        <f aca="true" t="shared" si="33" ref="D388:D442">C388</f>
        <v>0</v>
      </c>
      <c r="E388" s="29">
        <f aca="true" t="shared" si="34" ref="E388:E442">C388</f>
        <v>0</v>
      </c>
      <c r="F388" s="7">
        <f t="shared" si="30"/>
        <v>2</v>
      </c>
      <c r="G388" s="82">
        <f t="shared" si="31"/>
        <v>0</v>
      </c>
      <c r="H388" s="8">
        <f t="shared" si="32"/>
      </c>
    </row>
    <row r="389" spans="1:8" ht="18" customHeight="1">
      <c r="A389" s="5"/>
      <c r="B389" s="6"/>
      <c r="C389" s="30"/>
      <c r="D389" s="29">
        <f t="shared" si="33"/>
        <v>0</v>
      </c>
      <c r="E389" s="29">
        <f t="shared" si="34"/>
        <v>0</v>
      </c>
      <c r="F389" s="7">
        <f t="shared" si="30"/>
        <v>2</v>
      </c>
      <c r="G389" s="82">
        <f t="shared" si="31"/>
        <v>0</v>
      </c>
      <c r="H389" s="8">
        <f t="shared" si="32"/>
      </c>
    </row>
    <row r="390" spans="1:8" ht="18" customHeight="1">
      <c r="A390" s="9"/>
      <c r="B390" s="6"/>
      <c r="C390" s="30"/>
      <c r="D390" s="29">
        <f t="shared" si="33"/>
        <v>0</v>
      </c>
      <c r="E390" s="29">
        <f t="shared" si="34"/>
        <v>0</v>
      </c>
      <c r="F390" s="7">
        <f t="shared" si="30"/>
        <v>2</v>
      </c>
      <c r="G390" s="82">
        <f t="shared" si="31"/>
        <v>0</v>
      </c>
      <c r="H390" s="8">
        <f t="shared" si="32"/>
      </c>
    </row>
    <row r="391" spans="1:8" ht="18" customHeight="1">
      <c r="A391" s="5"/>
      <c r="B391" s="6"/>
      <c r="C391" s="30"/>
      <c r="D391" s="29">
        <f t="shared" si="33"/>
        <v>0</v>
      </c>
      <c r="E391" s="29">
        <f t="shared" si="34"/>
        <v>0</v>
      </c>
      <c r="F391" s="7">
        <f t="shared" si="30"/>
        <v>2</v>
      </c>
      <c r="G391" s="82">
        <f t="shared" si="31"/>
        <v>0</v>
      </c>
      <c r="H391" s="8">
        <f t="shared" si="32"/>
      </c>
    </row>
    <row r="392" spans="1:8" ht="18" customHeight="1">
      <c r="A392" s="5"/>
      <c r="B392" s="6"/>
      <c r="C392" s="30"/>
      <c r="D392" s="29">
        <f t="shared" si="33"/>
        <v>0</v>
      </c>
      <c r="E392" s="29">
        <f t="shared" si="34"/>
        <v>0</v>
      </c>
      <c r="F392" s="7">
        <f t="shared" si="30"/>
        <v>2</v>
      </c>
      <c r="G392" s="82">
        <f t="shared" si="31"/>
        <v>0</v>
      </c>
      <c r="H392" s="8">
        <f t="shared" si="32"/>
      </c>
    </row>
    <row r="393" spans="1:8" ht="18" customHeight="1">
      <c r="A393" s="9"/>
      <c r="B393" s="6"/>
      <c r="C393" s="30"/>
      <c r="D393" s="29">
        <f t="shared" si="33"/>
        <v>0</v>
      </c>
      <c r="E393" s="29">
        <f t="shared" si="34"/>
        <v>0</v>
      </c>
      <c r="F393" s="7">
        <f t="shared" si="30"/>
        <v>2</v>
      </c>
      <c r="G393" s="82">
        <f t="shared" si="31"/>
        <v>0</v>
      </c>
      <c r="H393" s="8">
        <f t="shared" si="32"/>
      </c>
    </row>
    <row r="394" spans="1:8" ht="18" customHeight="1">
      <c r="A394" s="5"/>
      <c r="B394" s="6"/>
      <c r="C394" s="30"/>
      <c r="D394" s="29">
        <f t="shared" si="33"/>
        <v>0</v>
      </c>
      <c r="E394" s="29">
        <f t="shared" si="34"/>
        <v>0</v>
      </c>
      <c r="F394" s="7">
        <f t="shared" si="30"/>
        <v>2</v>
      </c>
      <c r="G394" s="82">
        <f t="shared" si="31"/>
        <v>0</v>
      </c>
      <c r="H394" s="8">
        <f t="shared" si="32"/>
      </c>
    </row>
    <row r="395" spans="1:8" ht="18" customHeight="1">
      <c r="A395" s="5"/>
      <c r="B395" s="6"/>
      <c r="C395" s="30"/>
      <c r="D395" s="29">
        <f t="shared" si="33"/>
        <v>0</v>
      </c>
      <c r="E395" s="29">
        <f t="shared" si="34"/>
        <v>0</v>
      </c>
      <c r="F395" s="7">
        <f t="shared" si="30"/>
        <v>2</v>
      </c>
      <c r="G395" s="82">
        <f t="shared" si="31"/>
        <v>0</v>
      </c>
      <c r="H395" s="8">
        <f t="shared" si="32"/>
      </c>
    </row>
    <row r="396" spans="1:8" ht="18" customHeight="1">
      <c r="A396" s="9"/>
      <c r="B396" s="6"/>
      <c r="C396" s="30"/>
      <c r="D396" s="29">
        <f t="shared" si="33"/>
        <v>0</v>
      </c>
      <c r="E396" s="29">
        <f t="shared" si="34"/>
        <v>0</v>
      </c>
      <c r="F396" s="7">
        <f t="shared" si="30"/>
        <v>2</v>
      </c>
      <c r="G396" s="82">
        <f t="shared" si="31"/>
        <v>0</v>
      </c>
      <c r="H396" s="8">
        <f t="shared" si="32"/>
      </c>
    </row>
    <row r="397" spans="1:8" ht="18" customHeight="1">
      <c r="A397" s="5"/>
      <c r="B397" s="6"/>
      <c r="C397" s="30"/>
      <c r="D397" s="29">
        <f t="shared" si="33"/>
        <v>0</v>
      </c>
      <c r="E397" s="29">
        <f t="shared" si="34"/>
        <v>0</v>
      </c>
      <c r="F397" s="7">
        <f t="shared" si="30"/>
        <v>2</v>
      </c>
      <c r="G397" s="82">
        <f t="shared" si="31"/>
        <v>0</v>
      </c>
      <c r="H397" s="8">
        <f t="shared" si="32"/>
      </c>
    </row>
    <row r="398" spans="1:8" ht="18" customHeight="1">
      <c r="A398" s="5"/>
      <c r="B398" s="6"/>
      <c r="C398" s="30"/>
      <c r="D398" s="29">
        <f t="shared" si="33"/>
        <v>0</v>
      </c>
      <c r="E398" s="29">
        <f t="shared" si="34"/>
        <v>0</v>
      </c>
      <c r="F398" s="7">
        <f t="shared" si="30"/>
        <v>2</v>
      </c>
      <c r="G398" s="82">
        <f t="shared" si="31"/>
        <v>0</v>
      </c>
      <c r="H398" s="8">
        <f t="shared" si="32"/>
      </c>
    </row>
    <row r="399" spans="1:8" ht="18" customHeight="1">
      <c r="A399" s="9"/>
      <c r="B399" s="6"/>
      <c r="C399" s="30"/>
      <c r="D399" s="29">
        <f t="shared" si="33"/>
        <v>0</v>
      </c>
      <c r="E399" s="29">
        <f t="shared" si="34"/>
        <v>0</v>
      </c>
      <c r="F399" s="7">
        <f t="shared" si="30"/>
        <v>2</v>
      </c>
      <c r="G399" s="82">
        <f t="shared" si="31"/>
        <v>0</v>
      </c>
      <c r="H399" s="8">
        <f t="shared" si="32"/>
      </c>
    </row>
    <row r="400" spans="1:8" ht="18" customHeight="1">
      <c r="A400" s="5"/>
      <c r="B400" s="6"/>
      <c r="C400" s="30"/>
      <c r="D400" s="29">
        <f t="shared" si="33"/>
        <v>0</v>
      </c>
      <c r="E400" s="29">
        <f t="shared" si="34"/>
        <v>0</v>
      </c>
      <c r="F400" s="7">
        <f t="shared" si="30"/>
        <v>2</v>
      </c>
      <c r="G400" s="82">
        <f t="shared" si="31"/>
        <v>0</v>
      </c>
      <c r="H400" s="8">
        <f t="shared" si="32"/>
      </c>
    </row>
    <row r="401" spans="1:8" ht="18" customHeight="1">
      <c r="A401" s="5"/>
      <c r="B401" s="6"/>
      <c r="C401" s="30"/>
      <c r="D401" s="29">
        <f t="shared" si="33"/>
        <v>0</v>
      </c>
      <c r="E401" s="29">
        <f t="shared" si="34"/>
        <v>0</v>
      </c>
      <c r="F401" s="7">
        <f t="shared" si="30"/>
        <v>2</v>
      </c>
      <c r="G401" s="82">
        <f t="shared" si="31"/>
        <v>0</v>
      </c>
      <c r="H401" s="8">
        <f t="shared" si="32"/>
      </c>
    </row>
    <row r="402" spans="1:8" ht="18" customHeight="1">
      <c r="A402" s="9"/>
      <c r="B402" s="6"/>
      <c r="C402" s="30"/>
      <c r="D402" s="29">
        <f t="shared" si="33"/>
        <v>0</v>
      </c>
      <c r="E402" s="29">
        <f t="shared" si="34"/>
        <v>0</v>
      </c>
      <c r="F402" s="7">
        <f t="shared" si="30"/>
        <v>2</v>
      </c>
      <c r="G402" s="82">
        <f t="shared" si="31"/>
        <v>0</v>
      </c>
      <c r="H402" s="8">
        <f t="shared" si="32"/>
      </c>
    </row>
    <row r="403" spans="1:8" ht="18" customHeight="1">
      <c r="A403" s="5"/>
      <c r="B403" s="6"/>
      <c r="C403" s="30"/>
      <c r="D403" s="29">
        <f t="shared" si="33"/>
        <v>0</v>
      </c>
      <c r="E403" s="29">
        <f t="shared" si="34"/>
        <v>0</v>
      </c>
      <c r="F403" s="7">
        <f t="shared" si="30"/>
        <v>2</v>
      </c>
      <c r="G403" s="82">
        <f t="shared" si="31"/>
        <v>0</v>
      </c>
      <c r="H403" s="8">
        <f t="shared" si="32"/>
      </c>
    </row>
    <row r="404" spans="1:8" ht="18" customHeight="1">
      <c r="A404" s="5"/>
      <c r="B404" s="6"/>
      <c r="C404" s="30"/>
      <c r="D404" s="29">
        <f t="shared" si="33"/>
        <v>0</v>
      </c>
      <c r="E404" s="29">
        <f t="shared" si="34"/>
        <v>0</v>
      </c>
      <c r="F404" s="7">
        <f t="shared" si="30"/>
        <v>2</v>
      </c>
      <c r="G404" s="82">
        <f t="shared" si="31"/>
        <v>0</v>
      </c>
      <c r="H404" s="8">
        <f t="shared" si="32"/>
      </c>
    </row>
    <row r="405" spans="1:8" ht="18" customHeight="1">
      <c r="A405" s="9"/>
      <c r="B405" s="6"/>
      <c r="C405" s="30"/>
      <c r="D405" s="29">
        <f t="shared" si="33"/>
        <v>0</v>
      </c>
      <c r="E405" s="29">
        <f t="shared" si="34"/>
        <v>0</v>
      </c>
      <c r="F405" s="7">
        <f t="shared" si="30"/>
        <v>2</v>
      </c>
      <c r="G405" s="82">
        <f t="shared" si="31"/>
        <v>0</v>
      </c>
      <c r="H405" s="8">
        <f t="shared" si="32"/>
      </c>
    </row>
    <row r="406" spans="1:8" ht="18" customHeight="1">
      <c r="A406" s="5"/>
      <c r="B406" s="6"/>
      <c r="C406" s="30"/>
      <c r="D406" s="29">
        <f t="shared" si="33"/>
        <v>0</v>
      </c>
      <c r="E406" s="29">
        <f t="shared" si="34"/>
        <v>0</v>
      </c>
      <c r="F406" s="7">
        <f t="shared" si="30"/>
        <v>2</v>
      </c>
      <c r="G406" s="82">
        <f t="shared" si="31"/>
        <v>0</v>
      </c>
      <c r="H406" s="8">
        <f t="shared" si="32"/>
      </c>
    </row>
    <row r="407" spans="1:8" ht="18" customHeight="1">
      <c r="A407" s="5"/>
      <c r="B407" s="6"/>
      <c r="C407" s="30"/>
      <c r="D407" s="29">
        <f t="shared" si="33"/>
        <v>0</v>
      </c>
      <c r="E407" s="29">
        <f t="shared" si="34"/>
        <v>0</v>
      </c>
      <c r="F407" s="7">
        <f t="shared" si="30"/>
        <v>2</v>
      </c>
      <c r="G407" s="82">
        <f t="shared" si="31"/>
        <v>0</v>
      </c>
      <c r="H407" s="8">
        <f t="shared" si="32"/>
      </c>
    </row>
    <row r="408" spans="1:8" ht="18" customHeight="1">
      <c r="A408" s="9"/>
      <c r="B408" s="6"/>
      <c r="C408" s="30"/>
      <c r="D408" s="29">
        <f t="shared" si="33"/>
        <v>0</v>
      </c>
      <c r="E408" s="29">
        <f t="shared" si="34"/>
        <v>0</v>
      </c>
      <c r="F408" s="7">
        <f t="shared" si="30"/>
        <v>2</v>
      </c>
      <c r="G408" s="82">
        <f t="shared" si="31"/>
        <v>0</v>
      </c>
      <c r="H408" s="8">
        <f t="shared" si="32"/>
      </c>
    </row>
    <row r="409" spans="1:8" ht="18" customHeight="1">
      <c r="A409" s="5"/>
      <c r="B409" s="6"/>
      <c r="C409" s="30"/>
      <c r="D409" s="29">
        <f t="shared" si="33"/>
        <v>0</v>
      </c>
      <c r="E409" s="29">
        <f t="shared" si="34"/>
        <v>0</v>
      </c>
      <c r="F409" s="7">
        <f t="shared" si="30"/>
        <v>2</v>
      </c>
      <c r="G409" s="82">
        <f t="shared" si="31"/>
        <v>0</v>
      </c>
      <c r="H409" s="8">
        <f t="shared" si="32"/>
      </c>
    </row>
    <row r="410" spans="1:8" ht="18" customHeight="1">
      <c r="A410" s="5"/>
      <c r="B410" s="6"/>
      <c r="C410" s="30"/>
      <c r="D410" s="29">
        <f t="shared" si="33"/>
        <v>0</v>
      </c>
      <c r="E410" s="29">
        <f t="shared" si="34"/>
        <v>0</v>
      </c>
      <c r="F410" s="7">
        <f t="shared" si="30"/>
        <v>2</v>
      </c>
      <c r="G410" s="82">
        <f t="shared" si="31"/>
        <v>0</v>
      </c>
      <c r="H410" s="8">
        <f t="shared" si="32"/>
      </c>
    </row>
    <row r="411" spans="1:8" ht="18" customHeight="1">
      <c r="A411" s="9"/>
      <c r="B411" s="6"/>
      <c r="C411" s="30"/>
      <c r="D411" s="29">
        <f t="shared" si="33"/>
        <v>0</v>
      </c>
      <c r="E411" s="29">
        <f t="shared" si="34"/>
        <v>0</v>
      </c>
      <c r="F411" s="7">
        <f t="shared" si="30"/>
        <v>2</v>
      </c>
      <c r="G411" s="82">
        <f t="shared" si="31"/>
        <v>0</v>
      </c>
      <c r="H411" s="8">
        <f t="shared" si="32"/>
      </c>
    </row>
    <row r="412" spans="1:8" ht="18" customHeight="1">
      <c r="A412" s="5"/>
      <c r="B412" s="6"/>
      <c r="C412" s="30"/>
      <c r="D412" s="29">
        <f t="shared" si="33"/>
        <v>0</v>
      </c>
      <c r="E412" s="29">
        <f t="shared" si="34"/>
        <v>0</v>
      </c>
      <c r="F412" s="7">
        <f t="shared" si="30"/>
        <v>2</v>
      </c>
      <c r="G412" s="82">
        <f t="shared" si="31"/>
        <v>0</v>
      </c>
      <c r="H412" s="8">
        <f t="shared" si="32"/>
      </c>
    </row>
    <row r="413" spans="1:8" ht="18" customHeight="1">
      <c r="A413" s="5"/>
      <c r="B413" s="6"/>
      <c r="C413" s="30"/>
      <c r="D413" s="29">
        <f t="shared" si="33"/>
        <v>0</v>
      </c>
      <c r="E413" s="29">
        <f t="shared" si="34"/>
        <v>0</v>
      </c>
      <c r="F413" s="7">
        <f t="shared" si="30"/>
        <v>2</v>
      </c>
      <c r="G413" s="82">
        <f t="shared" si="31"/>
        <v>0</v>
      </c>
      <c r="H413" s="8">
        <f t="shared" si="32"/>
      </c>
    </row>
    <row r="414" spans="1:8" ht="18" customHeight="1">
      <c r="A414" s="9"/>
      <c r="B414" s="6"/>
      <c r="C414" s="30"/>
      <c r="D414" s="29">
        <f t="shared" si="33"/>
        <v>0</v>
      </c>
      <c r="E414" s="29">
        <f t="shared" si="34"/>
        <v>0</v>
      </c>
      <c r="F414" s="7">
        <f t="shared" si="30"/>
        <v>2</v>
      </c>
      <c r="G414" s="82">
        <f t="shared" si="31"/>
        <v>0</v>
      </c>
      <c r="H414" s="8">
        <f t="shared" si="32"/>
      </c>
    </row>
    <row r="415" spans="1:8" ht="18" customHeight="1">
      <c r="A415" s="5"/>
      <c r="B415" s="6"/>
      <c r="C415" s="30"/>
      <c r="D415" s="29">
        <f t="shared" si="33"/>
        <v>0</v>
      </c>
      <c r="E415" s="29">
        <f t="shared" si="34"/>
        <v>0</v>
      </c>
      <c r="F415" s="7">
        <f t="shared" si="30"/>
        <v>2</v>
      </c>
      <c r="G415" s="82">
        <f t="shared" si="31"/>
        <v>0</v>
      </c>
      <c r="H415" s="8">
        <f t="shared" si="32"/>
      </c>
    </row>
    <row r="416" spans="1:8" ht="18" customHeight="1">
      <c r="A416" s="5"/>
      <c r="B416" s="6"/>
      <c r="C416" s="30"/>
      <c r="D416" s="29">
        <f t="shared" si="33"/>
        <v>0</v>
      </c>
      <c r="E416" s="29">
        <f t="shared" si="34"/>
        <v>0</v>
      </c>
      <c r="F416" s="7">
        <f t="shared" si="30"/>
        <v>2</v>
      </c>
      <c r="G416" s="82">
        <f t="shared" si="31"/>
        <v>0</v>
      </c>
      <c r="H416" s="8">
        <f t="shared" si="32"/>
      </c>
    </row>
    <row r="417" spans="1:8" ht="18" customHeight="1">
      <c r="A417" s="9"/>
      <c r="B417" s="6"/>
      <c r="C417" s="30"/>
      <c r="D417" s="29">
        <f t="shared" si="33"/>
        <v>0</v>
      </c>
      <c r="E417" s="29">
        <f t="shared" si="34"/>
        <v>0</v>
      </c>
      <c r="F417" s="7">
        <f t="shared" si="30"/>
        <v>2</v>
      </c>
      <c r="G417" s="82">
        <f t="shared" si="31"/>
        <v>0</v>
      </c>
      <c r="H417" s="8">
        <f t="shared" si="32"/>
      </c>
    </row>
    <row r="418" spans="1:8" ht="18" customHeight="1">
      <c r="A418" s="5"/>
      <c r="B418" s="6"/>
      <c r="C418" s="30"/>
      <c r="D418" s="29">
        <f t="shared" si="33"/>
        <v>0</v>
      </c>
      <c r="E418" s="29">
        <f t="shared" si="34"/>
        <v>0</v>
      </c>
      <c r="F418" s="7">
        <f t="shared" si="30"/>
        <v>2</v>
      </c>
      <c r="G418" s="82">
        <f t="shared" si="31"/>
        <v>0</v>
      </c>
      <c r="H418" s="8">
        <f t="shared" si="32"/>
      </c>
    </row>
    <row r="419" spans="1:8" ht="18" customHeight="1">
      <c r="A419" s="5"/>
      <c r="B419" s="6"/>
      <c r="C419" s="30"/>
      <c r="D419" s="29">
        <f t="shared" si="33"/>
        <v>0</v>
      </c>
      <c r="E419" s="29">
        <f t="shared" si="34"/>
        <v>0</v>
      </c>
      <c r="F419" s="7">
        <f t="shared" si="30"/>
        <v>2</v>
      </c>
      <c r="G419" s="82">
        <f t="shared" si="31"/>
        <v>0</v>
      </c>
      <c r="H419" s="8">
        <f t="shared" si="32"/>
      </c>
    </row>
    <row r="420" spans="1:8" ht="18" customHeight="1">
      <c r="A420" s="9"/>
      <c r="B420" s="6"/>
      <c r="C420" s="30"/>
      <c r="D420" s="29">
        <f t="shared" si="33"/>
        <v>0</v>
      </c>
      <c r="E420" s="29">
        <f t="shared" si="34"/>
        <v>0</v>
      </c>
      <c r="F420" s="7">
        <f t="shared" si="30"/>
        <v>2</v>
      </c>
      <c r="G420" s="82">
        <f t="shared" si="31"/>
        <v>0</v>
      </c>
      <c r="H420" s="8">
        <f t="shared" si="32"/>
      </c>
    </row>
    <row r="421" spans="1:8" ht="18" customHeight="1">
      <c r="A421" s="5"/>
      <c r="B421" s="6"/>
      <c r="C421" s="30"/>
      <c r="D421" s="29">
        <f t="shared" si="33"/>
        <v>0</v>
      </c>
      <c r="E421" s="29">
        <f t="shared" si="34"/>
        <v>0</v>
      </c>
      <c r="F421" s="7">
        <f t="shared" si="30"/>
        <v>2</v>
      </c>
      <c r="G421" s="82">
        <f t="shared" si="31"/>
        <v>0</v>
      </c>
      <c r="H421" s="8">
        <f t="shared" si="32"/>
      </c>
    </row>
    <row r="422" spans="1:8" ht="18" customHeight="1">
      <c r="A422" s="5"/>
      <c r="B422" s="6"/>
      <c r="C422" s="30"/>
      <c r="D422" s="29">
        <f t="shared" si="33"/>
        <v>0</v>
      </c>
      <c r="E422" s="29">
        <f t="shared" si="34"/>
        <v>0</v>
      </c>
      <c r="F422" s="7">
        <f t="shared" si="30"/>
        <v>2</v>
      </c>
      <c r="G422" s="82">
        <f t="shared" si="31"/>
        <v>0</v>
      </c>
      <c r="H422" s="8">
        <f t="shared" si="32"/>
      </c>
    </row>
    <row r="423" spans="1:11" s="45" customFormat="1" ht="18" customHeight="1">
      <c r="A423" s="41"/>
      <c r="B423" s="42"/>
      <c r="C423" s="43"/>
      <c r="D423" s="29">
        <f t="shared" si="33"/>
        <v>0</v>
      </c>
      <c r="E423" s="29">
        <f t="shared" si="34"/>
        <v>0</v>
      </c>
      <c r="F423" s="7">
        <f t="shared" si="30"/>
        <v>2</v>
      </c>
      <c r="G423" s="82">
        <f t="shared" si="31"/>
        <v>0</v>
      </c>
      <c r="H423" s="8">
        <f t="shared" si="32"/>
      </c>
      <c r="I423" s="44"/>
      <c r="J423" s="44"/>
      <c r="K423" s="44"/>
    </row>
    <row r="424" spans="1:8" ht="18" customHeight="1">
      <c r="A424" s="5"/>
      <c r="B424" s="6"/>
      <c r="C424" s="30"/>
      <c r="D424" s="29">
        <f t="shared" si="33"/>
        <v>0</v>
      </c>
      <c r="E424" s="29">
        <f t="shared" si="34"/>
        <v>0</v>
      </c>
      <c r="F424" s="7">
        <f t="shared" si="30"/>
        <v>2</v>
      </c>
      <c r="G424" s="82">
        <f t="shared" si="31"/>
        <v>0</v>
      </c>
      <c r="H424" s="8">
        <f t="shared" si="32"/>
      </c>
    </row>
    <row r="425" spans="1:8" ht="18" customHeight="1">
      <c r="A425" s="5"/>
      <c r="B425" s="6"/>
      <c r="C425" s="30"/>
      <c r="D425" s="29">
        <f t="shared" si="33"/>
        <v>0</v>
      </c>
      <c r="E425" s="29">
        <f t="shared" si="34"/>
        <v>0</v>
      </c>
      <c r="F425" s="7">
        <f t="shared" si="30"/>
        <v>2</v>
      </c>
      <c r="G425" s="82">
        <f t="shared" si="31"/>
        <v>0</v>
      </c>
      <c r="H425" s="8">
        <f t="shared" si="32"/>
      </c>
    </row>
    <row r="426" spans="1:8" ht="18" customHeight="1">
      <c r="A426" s="9"/>
      <c r="B426" s="6"/>
      <c r="C426" s="30"/>
      <c r="D426" s="29">
        <f t="shared" si="33"/>
        <v>0</v>
      </c>
      <c r="E426" s="29">
        <f t="shared" si="34"/>
        <v>0</v>
      </c>
      <c r="F426" s="7">
        <f t="shared" si="30"/>
        <v>2</v>
      </c>
      <c r="G426" s="82">
        <f t="shared" si="31"/>
        <v>0</v>
      </c>
      <c r="H426" s="8">
        <f t="shared" si="32"/>
      </c>
    </row>
    <row r="427" spans="1:8" ht="18" customHeight="1">
      <c r="A427" s="5"/>
      <c r="B427" s="6"/>
      <c r="C427" s="30"/>
      <c r="D427" s="29">
        <f t="shared" si="33"/>
        <v>0</v>
      </c>
      <c r="E427" s="29">
        <f t="shared" si="34"/>
        <v>0</v>
      </c>
      <c r="F427" s="7">
        <f t="shared" si="30"/>
        <v>2</v>
      </c>
      <c r="G427" s="82">
        <f t="shared" si="31"/>
        <v>0</v>
      </c>
      <c r="H427" s="8">
        <f t="shared" si="32"/>
      </c>
    </row>
    <row r="428" spans="1:8" ht="18" customHeight="1">
      <c r="A428" s="5"/>
      <c r="B428" s="6"/>
      <c r="C428" s="30"/>
      <c r="D428" s="29">
        <f t="shared" si="33"/>
        <v>0</v>
      </c>
      <c r="E428" s="29">
        <f t="shared" si="34"/>
        <v>0</v>
      </c>
      <c r="F428" s="7">
        <f t="shared" si="30"/>
        <v>2</v>
      </c>
      <c r="G428" s="82">
        <f t="shared" si="31"/>
        <v>0</v>
      </c>
      <c r="H428" s="8">
        <f t="shared" si="32"/>
      </c>
    </row>
    <row r="429" spans="1:8" ht="18" customHeight="1">
      <c r="A429" s="9"/>
      <c r="B429" s="6"/>
      <c r="C429" s="30"/>
      <c r="D429" s="29">
        <f t="shared" si="33"/>
        <v>0</v>
      </c>
      <c r="E429" s="29">
        <f t="shared" si="34"/>
        <v>0</v>
      </c>
      <c r="F429" s="7">
        <f t="shared" si="30"/>
        <v>2</v>
      </c>
      <c r="G429" s="82">
        <f t="shared" si="31"/>
        <v>0</v>
      </c>
      <c r="H429" s="8">
        <f t="shared" si="32"/>
      </c>
    </row>
    <row r="430" spans="1:8" ht="18" customHeight="1">
      <c r="A430" s="5"/>
      <c r="B430" s="6"/>
      <c r="C430" s="30"/>
      <c r="D430" s="29">
        <f t="shared" si="33"/>
        <v>0</v>
      </c>
      <c r="E430" s="29">
        <f t="shared" si="34"/>
        <v>0</v>
      </c>
      <c r="F430" s="7">
        <f t="shared" si="30"/>
        <v>2</v>
      </c>
      <c r="G430" s="82">
        <f t="shared" si="31"/>
        <v>0</v>
      </c>
      <c r="H430" s="8">
        <f t="shared" si="32"/>
      </c>
    </row>
    <row r="431" spans="1:8" ht="18" customHeight="1">
      <c r="A431" s="5"/>
      <c r="B431" s="6"/>
      <c r="C431" s="30"/>
      <c r="D431" s="29">
        <f t="shared" si="33"/>
        <v>0</v>
      </c>
      <c r="E431" s="29">
        <f t="shared" si="34"/>
        <v>0</v>
      </c>
      <c r="F431" s="7">
        <f t="shared" si="30"/>
        <v>2</v>
      </c>
      <c r="G431" s="82">
        <f t="shared" si="31"/>
        <v>0</v>
      </c>
      <c r="H431" s="8">
        <f t="shared" si="32"/>
      </c>
    </row>
    <row r="432" spans="1:8" ht="18" customHeight="1">
      <c r="A432" s="9"/>
      <c r="B432" s="6"/>
      <c r="C432" s="30"/>
      <c r="D432" s="29">
        <f t="shared" si="33"/>
        <v>0</v>
      </c>
      <c r="E432" s="29">
        <f t="shared" si="34"/>
        <v>0</v>
      </c>
      <c r="F432" s="7">
        <f t="shared" si="30"/>
        <v>2</v>
      </c>
      <c r="G432" s="82">
        <f t="shared" si="31"/>
        <v>0</v>
      </c>
      <c r="H432" s="8">
        <f t="shared" si="32"/>
      </c>
    </row>
    <row r="433" spans="1:8" ht="18" customHeight="1">
      <c r="A433" s="5"/>
      <c r="B433" s="6"/>
      <c r="C433" s="30"/>
      <c r="D433" s="29">
        <f t="shared" si="33"/>
        <v>0</v>
      </c>
      <c r="E433" s="29">
        <f t="shared" si="34"/>
        <v>0</v>
      </c>
      <c r="F433" s="7">
        <f t="shared" si="30"/>
        <v>2</v>
      </c>
      <c r="G433" s="82">
        <f t="shared" si="31"/>
        <v>0</v>
      </c>
      <c r="H433" s="8">
        <f t="shared" si="32"/>
      </c>
    </row>
    <row r="434" spans="1:8" ht="18" customHeight="1">
      <c r="A434" s="5"/>
      <c r="B434" s="6"/>
      <c r="C434" s="30"/>
      <c r="D434" s="29">
        <f t="shared" si="33"/>
        <v>0</v>
      </c>
      <c r="E434" s="29">
        <f t="shared" si="34"/>
        <v>0</v>
      </c>
      <c r="F434" s="7">
        <f t="shared" si="30"/>
        <v>2</v>
      </c>
      <c r="G434" s="82">
        <f t="shared" si="31"/>
        <v>0</v>
      </c>
      <c r="H434" s="8">
        <f t="shared" si="32"/>
      </c>
    </row>
    <row r="435" spans="1:8" ht="18" customHeight="1">
      <c r="A435" s="9"/>
      <c r="B435" s="6"/>
      <c r="C435" s="30"/>
      <c r="D435" s="29">
        <f t="shared" si="33"/>
        <v>0</v>
      </c>
      <c r="E435" s="29">
        <f t="shared" si="34"/>
        <v>0</v>
      </c>
      <c r="F435" s="7">
        <f t="shared" si="30"/>
        <v>2</v>
      </c>
      <c r="G435" s="82">
        <f t="shared" si="31"/>
        <v>0</v>
      </c>
      <c r="H435" s="8">
        <f t="shared" si="32"/>
      </c>
    </row>
    <row r="436" spans="1:8" ht="18" customHeight="1">
      <c r="A436" s="5"/>
      <c r="B436" s="6"/>
      <c r="C436" s="30"/>
      <c r="D436" s="29">
        <f t="shared" si="33"/>
        <v>0</v>
      </c>
      <c r="E436" s="29">
        <f t="shared" si="34"/>
        <v>0</v>
      </c>
      <c r="F436" s="7">
        <f t="shared" si="30"/>
        <v>2</v>
      </c>
      <c r="G436" s="82">
        <f t="shared" si="31"/>
        <v>0</v>
      </c>
      <c r="H436" s="8">
        <f t="shared" si="32"/>
      </c>
    </row>
    <row r="437" spans="1:8" ht="18" customHeight="1">
      <c r="A437" s="5"/>
      <c r="B437" s="6"/>
      <c r="C437" s="30"/>
      <c r="D437" s="29">
        <f t="shared" si="33"/>
        <v>0</v>
      </c>
      <c r="E437" s="29">
        <f t="shared" si="34"/>
        <v>0</v>
      </c>
      <c r="F437" s="7">
        <f t="shared" si="30"/>
        <v>2</v>
      </c>
      <c r="G437" s="82">
        <f t="shared" si="31"/>
        <v>0</v>
      </c>
      <c r="H437" s="8">
        <f t="shared" si="32"/>
      </c>
    </row>
    <row r="438" spans="1:8" ht="18" customHeight="1">
      <c r="A438" s="5"/>
      <c r="B438" s="6"/>
      <c r="C438" s="30"/>
      <c r="D438" s="29">
        <f t="shared" si="33"/>
        <v>0</v>
      </c>
      <c r="E438" s="29">
        <f t="shared" si="34"/>
        <v>0</v>
      </c>
      <c r="F438" s="7">
        <f t="shared" si="30"/>
        <v>2</v>
      </c>
      <c r="G438" s="82">
        <f t="shared" si="31"/>
        <v>0</v>
      </c>
      <c r="H438" s="8">
        <f t="shared" si="32"/>
      </c>
    </row>
    <row r="439" spans="1:8" ht="18" customHeight="1">
      <c r="A439" s="9"/>
      <c r="B439" s="6"/>
      <c r="C439" s="30"/>
      <c r="D439" s="29">
        <f t="shared" si="33"/>
        <v>0</v>
      </c>
      <c r="E439" s="29">
        <f t="shared" si="34"/>
        <v>0</v>
      </c>
      <c r="F439" s="7">
        <f t="shared" si="30"/>
        <v>2</v>
      </c>
      <c r="G439" s="82">
        <f t="shared" si="31"/>
        <v>0</v>
      </c>
      <c r="H439" s="8">
        <f t="shared" si="32"/>
      </c>
    </row>
    <row r="440" spans="1:8" ht="18" customHeight="1">
      <c r="A440" s="5"/>
      <c r="B440" s="6"/>
      <c r="C440" s="30"/>
      <c r="D440" s="29">
        <f t="shared" si="33"/>
        <v>0</v>
      </c>
      <c r="E440" s="29">
        <f t="shared" si="34"/>
        <v>0</v>
      </c>
      <c r="F440" s="7">
        <f t="shared" si="30"/>
        <v>2</v>
      </c>
      <c r="G440" s="82">
        <f t="shared" si="31"/>
        <v>0</v>
      </c>
      <c r="H440" s="8">
        <f t="shared" si="32"/>
      </c>
    </row>
    <row r="441" spans="1:8" ht="18" customHeight="1">
      <c r="A441" s="9"/>
      <c r="B441" s="6"/>
      <c r="C441" s="30"/>
      <c r="D441" s="29">
        <f t="shared" si="33"/>
        <v>0</v>
      </c>
      <c r="E441" s="29">
        <f t="shared" si="34"/>
        <v>0</v>
      </c>
      <c r="F441" s="7">
        <f t="shared" si="30"/>
        <v>2</v>
      </c>
      <c r="G441" s="82">
        <f t="shared" si="31"/>
        <v>0</v>
      </c>
      <c r="H441" s="8">
        <f t="shared" si="32"/>
      </c>
    </row>
    <row r="442" spans="1:8" ht="18" customHeight="1">
      <c r="A442" s="5"/>
      <c r="B442" s="6"/>
      <c r="C442" s="30"/>
      <c r="D442" s="29">
        <f t="shared" si="33"/>
        <v>0</v>
      </c>
      <c r="E442" s="29">
        <f t="shared" si="34"/>
        <v>0</v>
      </c>
      <c r="F442" s="7">
        <f t="shared" si="30"/>
        <v>2</v>
      </c>
      <c r="G442" s="82">
        <f t="shared" si="31"/>
        <v>0</v>
      </c>
      <c r="H442" s="8">
        <f t="shared" si="32"/>
      </c>
    </row>
    <row r="443" spans="1:8" ht="18" customHeight="1">
      <c r="A443" s="9"/>
      <c r="B443" s="6"/>
      <c r="C443" s="30"/>
      <c r="D443" s="30"/>
      <c r="E443" s="30"/>
      <c r="F443" s="7">
        <f t="shared" si="30"/>
        <v>0</v>
      </c>
      <c r="G443" s="82" t="e">
        <f t="shared" si="31"/>
        <v>#DIV/0!</v>
      </c>
      <c r="H443" s="8" t="e">
        <f t="shared" si="32"/>
        <v>#DIV/0!</v>
      </c>
    </row>
    <row r="444" spans="1:8" ht="18" customHeight="1">
      <c r="A444" s="5"/>
      <c r="B444" s="6"/>
      <c r="C444" s="30"/>
      <c r="D444" s="30"/>
      <c r="E444" s="30"/>
      <c r="F444" s="7">
        <f t="shared" si="30"/>
        <v>0</v>
      </c>
      <c r="G444" s="82" t="e">
        <f t="shared" si="31"/>
        <v>#DIV/0!</v>
      </c>
      <c r="H444" s="8" t="e">
        <f t="shared" si="32"/>
        <v>#DIV/0!</v>
      </c>
    </row>
    <row r="445" spans="1:8" ht="18" customHeight="1">
      <c r="A445" s="9"/>
      <c r="B445" s="6"/>
      <c r="C445" s="30"/>
      <c r="D445" s="30"/>
      <c r="E445" s="30"/>
      <c r="F445" s="7">
        <f t="shared" si="30"/>
        <v>0</v>
      </c>
      <c r="G445" s="82" t="e">
        <f t="shared" si="31"/>
        <v>#DIV/0!</v>
      </c>
      <c r="H445" s="8" t="e">
        <f t="shared" si="32"/>
        <v>#DIV/0!</v>
      </c>
    </row>
    <row r="446" spans="1:8" ht="18" customHeight="1">
      <c r="A446" s="5"/>
      <c r="B446" s="6"/>
      <c r="C446" s="30"/>
      <c r="D446" s="30"/>
      <c r="E446" s="30"/>
      <c r="F446" s="7">
        <f t="shared" si="30"/>
        <v>0</v>
      </c>
      <c r="G446" s="82" t="e">
        <f t="shared" si="31"/>
        <v>#DIV/0!</v>
      </c>
      <c r="H446" s="8" t="e">
        <f t="shared" si="32"/>
        <v>#DIV/0!</v>
      </c>
    </row>
    <row r="447" spans="1:8" ht="18" customHeight="1">
      <c r="A447" s="9"/>
      <c r="B447" s="6"/>
      <c r="C447" s="30"/>
      <c r="D447" s="30"/>
      <c r="E447" s="30"/>
      <c r="F447" s="7">
        <f t="shared" si="30"/>
        <v>0</v>
      </c>
      <c r="G447" s="82" t="e">
        <f t="shared" si="31"/>
        <v>#DIV/0!</v>
      </c>
      <c r="H447" s="8" t="e">
        <f t="shared" si="32"/>
        <v>#DIV/0!</v>
      </c>
    </row>
    <row r="448" spans="1:8" ht="18" customHeight="1">
      <c r="A448" s="5"/>
      <c r="B448" s="6"/>
      <c r="C448" s="30"/>
      <c r="D448" s="30"/>
      <c r="E448" s="30"/>
      <c r="F448" s="7">
        <f t="shared" si="30"/>
        <v>0</v>
      </c>
      <c r="G448" s="82" t="e">
        <f t="shared" si="31"/>
        <v>#DIV/0!</v>
      </c>
      <c r="H448" s="8" t="e">
        <f t="shared" si="32"/>
        <v>#DIV/0!</v>
      </c>
    </row>
    <row r="449" spans="1:8" ht="18" customHeight="1">
      <c r="A449" s="9"/>
      <c r="B449" s="6"/>
      <c r="C449" s="30"/>
      <c r="D449" s="30"/>
      <c r="E449" s="30"/>
      <c r="F449" s="7">
        <f t="shared" si="30"/>
        <v>0</v>
      </c>
      <c r="G449" s="82" t="e">
        <f t="shared" si="31"/>
        <v>#DIV/0!</v>
      </c>
      <c r="H449" s="8" t="e">
        <f t="shared" si="32"/>
        <v>#DIV/0!</v>
      </c>
    </row>
    <row r="450" spans="1:8" ht="18" customHeight="1">
      <c r="A450" s="5"/>
      <c r="B450" s="6"/>
      <c r="C450" s="30"/>
      <c r="D450" s="30"/>
      <c r="E450" s="30"/>
      <c r="F450" s="7">
        <f aca="true" t="shared" si="35" ref="F450:F513">COUNT(C450:E450)</f>
        <v>0</v>
      </c>
      <c r="G450" s="82" t="e">
        <f aca="true" t="shared" si="36" ref="G450:G513">AVERAGE(C450:E450)</f>
        <v>#DIV/0!</v>
      </c>
      <c r="H450" s="8" t="e">
        <f aca="true" t="shared" si="37" ref="H450:H513">IF(G450&gt;=18,"Arany",IF(G450&gt;=16,"Ezüst",IF(G450&gt;=14,"Bronz","")))</f>
        <v>#DIV/0!</v>
      </c>
    </row>
    <row r="451" spans="1:8" ht="18" customHeight="1">
      <c r="A451" s="9"/>
      <c r="B451" s="6"/>
      <c r="C451" s="30"/>
      <c r="D451" s="30"/>
      <c r="E451" s="30"/>
      <c r="F451" s="7">
        <f t="shared" si="35"/>
        <v>0</v>
      </c>
      <c r="G451" s="82" t="e">
        <f t="shared" si="36"/>
        <v>#DIV/0!</v>
      </c>
      <c r="H451" s="8" t="e">
        <f t="shared" si="37"/>
        <v>#DIV/0!</v>
      </c>
    </row>
    <row r="452" spans="1:8" ht="18" customHeight="1">
      <c r="A452" s="5"/>
      <c r="B452" s="6"/>
      <c r="C452" s="30"/>
      <c r="D452" s="30"/>
      <c r="E452" s="30"/>
      <c r="F452" s="7">
        <f t="shared" si="35"/>
        <v>0</v>
      </c>
      <c r="G452" s="82" t="e">
        <f t="shared" si="36"/>
        <v>#DIV/0!</v>
      </c>
      <c r="H452" s="8" t="e">
        <f t="shared" si="37"/>
        <v>#DIV/0!</v>
      </c>
    </row>
    <row r="453" spans="1:8" ht="18" customHeight="1">
      <c r="A453" s="9"/>
      <c r="B453" s="6"/>
      <c r="C453" s="30"/>
      <c r="D453" s="30"/>
      <c r="E453" s="30"/>
      <c r="F453" s="7">
        <f t="shared" si="35"/>
        <v>0</v>
      </c>
      <c r="G453" s="82" t="e">
        <f t="shared" si="36"/>
        <v>#DIV/0!</v>
      </c>
      <c r="H453" s="8" t="e">
        <f t="shared" si="37"/>
        <v>#DIV/0!</v>
      </c>
    </row>
    <row r="454" spans="1:8" ht="18" customHeight="1">
      <c r="A454" s="5"/>
      <c r="B454" s="6"/>
      <c r="C454" s="30"/>
      <c r="D454" s="30"/>
      <c r="E454" s="30"/>
      <c r="F454" s="7">
        <f t="shared" si="35"/>
        <v>0</v>
      </c>
      <c r="G454" s="82" t="e">
        <f t="shared" si="36"/>
        <v>#DIV/0!</v>
      </c>
      <c r="H454" s="8" t="e">
        <f t="shared" si="37"/>
        <v>#DIV/0!</v>
      </c>
    </row>
    <row r="455" spans="1:8" ht="18" customHeight="1">
      <c r="A455" s="9"/>
      <c r="B455" s="6"/>
      <c r="C455" s="30"/>
      <c r="D455" s="30"/>
      <c r="E455" s="30"/>
      <c r="F455" s="7">
        <f t="shared" si="35"/>
        <v>0</v>
      </c>
      <c r="G455" s="82" t="e">
        <f t="shared" si="36"/>
        <v>#DIV/0!</v>
      </c>
      <c r="H455" s="8" t="e">
        <f t="shared" si="37"/>
        <v>#DIV/0!</v>
      </c>
    </row>
    <row r="456" spans="1:8" ht="18" customHeight="1">
      <c r="A456" s="5"/>
      <c r="B456" s="6"/>
      <c r="C456" s="30"/>
      <c r="D456" s="30"/>
      <c r="E456" s="30"/>
      <c r="F456" s="7">
        <f t="shared" si="35"/>
        <v>0</v>
      </c>
      <c r="G456" s="82" t="e">
        <f t="shared" si="36"/>
        <v>#DIV/0!</v>
      </c>
      <c r="H456" s="8" t="e">
        <f t="shared" si="37"/>
        <v>#DIV/0!</v>
      </c>
    </row>
    <row r="457" spans="1:8" ht="18" customHeight="1">
      <c r="A457" s="9"/>
      <c r="B457" s="6"/>
      <c r="C457" s="30"/>
      <c r="D457" s="30"/>
      <c r="E457" s="30"/>
      <c r="F457" s="7">
        <f t="shared" si="35"/>
        <v>0</v>
      </c>
      <c r="G457" s="82" t="e">
        <f t="shared" si="36"/>
        <v>#DIV/0!</v>
      </c>
      <c r="H457" s="8" t="e">
        <f t="shared" si="37"/>
        <v>#DIV/0!</v>
      </c>
    </row>
    <row r="458" spans="1:8" ht="18" customHeight="1">
      <c r="A458" s="5"/>
      <c r="B458" s="6"/>
      <c r="C458" s="30"/>
      <c r="D458" s="30"/>
      <c r="E458" s="30"/>
      <c r="F458" s="7">
        <f t="shared" si="35"/>
        <v>0</v>
      </c>
      <c r="G458" s="82" t="e">
        <f t="shared" si="36"/>
        <v>#DIV/0!</v>
      </c>
      <c r="H458" s="8" t="e">
        <f t="shared" si="37"/>
        <v>#DIV/0!</v>
      </c>
    </row>
    <row r="459" spans="1:8" ht="18" customHeight="1">
      <c r="A459" s="9"/>
      <c r="B459" s="6"/>
      <c r="C459" s="30"/>
      <c r="D459" s="30"/>
      <c r="E459" s="30"/>
      <c r="F459" s="7">
        <f t="shared" si="35"/>
        <v>0</v>
      </c>
      <c r="G459" s="82" t="e">
        <f t="shared" si="36"/>
        <v>#DIV/0!</v>
      </c>
      <c r="H459" s="8" t="e">
        <f t="shared" si="37"/>
        <v>#DIV/0!</v>
      </c>
    </row>
    <row r="460" spans="1:8" ht="18" customHeight="1">
      <c r="A460" s="5"/>
      <c r="B460" s="6"/>
      <c r="C460" s="30"/>
      <c r="D460" s="30"/>
      <c r="E460" s="30"/>
      <c r="F460" s="7">
        <f t="shared" si="35"/>
        <v>0</v>
      </c>
      <c r="G460" s="82" t="e">
        <f t="shared" si="36"/>
        <v>#DIV/0!</v>
      </c>
      <c r="H460" s="8" t="e">
        <f t="shared" si="37"/>
        <v>#DIV/0!</v>
      </c>
    </row>
    <row r="461" spans="1:8" ht="18" customHeight="1">
      <c r="A461" s="9"/>
      <c r="B461" s="6"/>
      <c r="C461" s="30"/>
      <c r="D461" s="30"/>
      <c r="E461" s="30"/>
      <c r="F461" s="7">
        <f t="shared" si="35"/>
        <v>0</v>
      </c>
      <c r="G461" s="82" t="e">
        <f t="shared" si="36"/>
        <v>#DIV/0!</v>
      </c>
      <c r="H461" s="8" t="e">
        <f t="shared" si="37"/>
        <v>#DIV/0!</v>
      </c>
    </row>
    <row r="462" spans="1:8" ht="18" customHeight="1">
      <c r="A462" s="5"/>
      <c r="B462" s="6"/>
      <c r="C462" s="30"/>
      <c r="D462" s="30"/>
      <c r="E462" s="30"/>
      <c r="F462" s="7">
        <f t="shared" si="35"/>
        <v>0</v>
      </c>
      <c r="G462" s="82" t="e">
        <f t="shared" si="36"/>
        <v>#DIV/0!</v>
      </c>
      <c r="H462" s="8" t="e">
        <f t="shared" si="37"/>
        <v>#DIV/0!</v>
      </c>
    </row>
    <row r="463" spans="1:8" ht="18" customHeight="1">
      <c r="A463" s="9"/>
      <c r="B463" s="6"/>
      <c r="C463" s="30"/>
      <c r="D463" s="30"/>
      <c r="E463" s="30"/>
      <c r="F463" s="7">
        <f t="shared" si="35"/>
        <v>0</v>
      </c>
      <c r="G463" s="82" t="e">
        <f t="shared" si="36"/>
        <v>#DIV/0!</v>
      </c>
      <c r="H463" s="8" t="e">
        <f t="shared" si="37"/>
        <v>#DIV/0!</v>
      </c>
    </row>
    <row r="464" spans="1:8" ht="18" customHeight="1">
      <c r="A464" s="5"/>
      <c r="B464" s="6"/>
      <c r="C464" s="30"/>
      <c r="D464" s="30"/>
      <c r="E464" s="30"/>
      <c r="F464" s="7">
        <f t="shared" si="35"/>
        <v>0</v>
      </c>
      <c r="G464" s="82" t="e">
        <f t="shared" si="36"/>
        <v>#DIV/0!</v>
      </c>
      <c r="H464" s="8" t="e">
        <f t="shared" si="37"/>
        <v>#DIV/0!</v>
      </c>
    </row>
    <row r="465" spans="1:8" ht="18" customHeight="1">
      <c r="A465" s="9"/>
      <c r="B465" s="6"/>
      <c r="C465" s="30"/>
      <c r="D465" s="30"/>
      <c r="E465" s="30"/>
      <c r="F465" s="7">
        <f t="shared" si="35"/>
        <v>0</v>
      </c>
      <c r="G465" s="82" t="e">
        <f t="shared" si="36"/>
        <v>#DIV/0!</v>
      </c>
      <c r="H465" s="8" t="e">
        <f t="shared" si="37"/>
        <v>#DIV/0!</v>
      </c>
    </row>
    <row r="466" spans="1:8" ht="18" customHeight="1">
      <c r="A466" s="5"/>
      <c r="B466" s="6"/>
      <c r="C466" s="30"/>
      <c r="D466" s="30"/>
      <c r="E466" s="30"/>
      <c r="F466" s="7">
        <f t="shared" si="35"/>
        <v>0</v>
      </c>
      <c r="G466" s="82" t="e">
        <f t="shared" si="36"/>
        <v>#DIV/0!</v>
      </c>
      <c r="H466" s="8" t="e">
        <f t="shared" si="37"/>
        <v>#DIV/0!</v>
      </c>
    </row>
    <row r="467" spans="1:8" ht="18" customHeight="1">
      <c r="A467" s="9"/>
      <c r="B467" s="6"/>
      <c r="C467" s="30"/>
      <c r="D467" s="30"/>
      <c r="E467" s="30"/>
      <c r="F467" s="7">
        <f t="shared" si="35"/>
        <v>0</v>
      </c>
      <c r="G467" s="82" t="e">
        <f t="shared" si="36"/>
        <v>#DIV/0!</v>
      </c>
      <c r="H467" s="8" t="e">
        <f t="shared" si="37"/>
        <v>#DIV/0!</v>
      </c>
    </row>
    <row r="468" spans="1:8" ht="18" customHeight="1">
      <c r="A468" s="5"/>
      <c r="B468" s="6"/>
      <c r="C468" s="30"/>
      <c r="D468" s="30"/>
      <c r="E468" s="30"/>
      <c r="F468" s="7">
        <f t="shared" si="35"/>
        <v>0</v>
      </c>
      <c r="G468" s="82" t="e">
        <f t="shared" si="36"/>
        <v>#DIV/0!</v>
      </c>
      <c r="H468" s="8" t="e">
        <f t="shared" si="37"/>
        <v>#DIV/0!</v>
      </c>
    </row>
    <row r="469" spans="1:8" ht="18" customHeight="1">
      <c r="A469" s="9"/>
      <c r="B469" s="6"/>
      <c r="C469" s="30"/>
      <c r="D469" s="30"/>
      <c r="E469" s="30"/>
      <c r="F469" s="7">
        <f t="shared" si="35"/>
        <v>0</v>
      </c>
      <c r="G469" s="82" t="e">
        <f t="shared" si="36"/>
        <v>#DIV/0!</v>
      </c>
      <c r="H469" s="8" t="e">
        <f t="shared" si="37"/>
        <v>#DIV/0!</v>
      </c>
    </row>
    <row r="470" spans="1:8" ht="18" customHeight="1">
      <c r="A470" s="5"/>
      <c r="B470" s="6"/>
      <c r="C470" s="30"/>
      <c r="D470" s="30"/>
      <c r="E470" s="30"/>
      <c r="F470" s="7">
        <f t="shared" si="35"/>
        <v>0</v>
      </c>
      <c r="G470" s="82" t="e">
        <f t="shared" si="36"/>
        <v>#DIV/0!</v>
      </c>
      <c r="H470" s="8" t="e">
        <f t="shared" si="37"/>
        <v>#DIV/0!</v>
      </c>
    </row>
    <row r="471" spans="1:8" ht="18" customHeight="1">
      <c r="A471" s="9"/>
      <c r="B471" s="6"/>
      <c r="C471" s="30"/>
      <c r="D471" s="30"/>
      <c r="E471" s="30"/>
      <c r="F471" s="7">
        <f t="shared" si="35"/>
        <v>0</v>
      </c>
      <c r="G471" s="82" t="e">
        <f t="shared" si="36"/>
        <v>#DIV/0!</v>
      </c>
      <c r="H471" s="8" t="e">
        <f t="shared" si="37"/>
        <v>#DIV/0!</v>
      </c>
    </row>
    <row r="472" spans="1:8" ht="18" customHeight="1">
      <c r="A472" s="5"/>
      <c r="B472" s="6"/>
      <c r="C472" s="30"/>
      <c r="D472" s="30"/>
      <c r="E472" s="30"/>
      <c r="F472" s="7">
        <f t="shared" si="35"/>
        <v>0</v>
      </c>
      <c r="G472" s="82" t="e">
        <f t="shared" si="36"/>
        <v>#DIV/0!</v>
      </c>
      <c r="H472" s="8" t="e">
        <f t="shared" si="37"/>
        <v>#DIV/0!</v>
      </c>
    </row>
    <row r="473" spans="1:8" ht="18" customHeight="1">
      <c r="A473" s="9"/>
      <c r="B473" s="6"/>
      <c r="C473" s="30"/>
      <c r="D473" s="30"/>
      <c r="E473" s="30"/>
      <c r="F473" s="7">
        <f t="shared" si="35"/>
        <v>0</v>
      </c>
      <c r="G473" s="82" t="e">
        <f t="shared" si="36"/>
        <v>#DIV/0!</v>
      </c>
      <c r="H473" s="8" t="e">
        <f t="shared" si="37"/>
        <v>#DIV/0!</v>
      </c>
    </row>
    <row r="474" spans="1:8" ht="18" customHeight="1">
      <c r="A474" s="5"/>
      <c r="B474" s="6"/>
      <c r="C474" s="30"/>
      <c r="D474" s="30"/>
      <c r="E474" s="30"/>
      <c r="F474" s="7">
        <f t="shared" si="35"/>
        <v>0</v>
      </c>
      <c r="G474" s="82" t="e">
        <f t="shared" si="36"/>
        <v>#DIV/0!</v>
      </c>
      <c r="H474" s="8" t="e">
        <f t="shared" si="37"/>
        <v>#DIV/0!</v>
      </c>
    </row>
    <row r="475" spans="1:8" ht="18" customHeight="1">
      <c r="A475" s="9"/>
      <c r="B475" s="6"/>
      <c r="C475" s="30"/>
      <c r="D475" s="30"/>
      <c r="E475" s="30"/>
      <c r="F475" s="7">
        <f t="shared" si="35"/>
        <v>0</v>
      </c>
      <c r="G475" s="82" t="e">
        <f t="shared" si="36"/>
        <v>#DIV/0!</v>
      </c>
      <c r="H475" s="8" t="e">
        <f t="shared" si="37"/>
        <v>#DIV/0!</v>
      </c>
    </row>
    <row r="476" spans="1:8" ht="18" customHeight="1">
      <c r="A476" s="5"/>
      <c r="B476" s="6"/>
      <c r="C476" s="30"/>
      <c r="D476" s="30"/>
      <c r="E476" s="30"/>
      <c r="F476" s="7">
        <f t="shared" si="35"/>
        <v>0</v>
      </c>
      <c r="G476" s="82" t="e">
        <f t="shared" si="36"/>
        <v>#DIV/0!</v>
      </c>
      <c r="H476" s="8" t="e">
        <f t="shared" si="37"/>
        <v>#DIV/0!</v>
      </c>
    </row>
    <row r="477" spans="1:8" ht="18" customHeight="1">
      <c r="A477" s="9"/>
      <c r="B477" s="6"/>
      <c r="C477" s="30"/>
      <c r="D477" s="30"/>
      <c r="E477" s="30"/>
      <c r="F477" s="7">
        <f t="shared" si="35"/>
        <v>0</v>
      </c>
      <c r="G477" s="82" t="e">
        <f t="shared" si="36"/>
        <v>#DIV/0!</v>
      </c>
      <c r="H477" s="8" t="e">
        <f t="shared" si="37"/>
        <v>#DIV/0!</v>
      </c>
    </row>
    <row r="478" spans="1:8" ht="18" customHeight="1">
      <c r="A478" s="5"/>
      <c r="B478" s="6"/>
      <c r="C478" s="30"/>
      <c r="D478" s="30"/>
      <c r="E478" s="30"/>
      <c r="F478" s="7">
        <f t="shared" si="35"/>
        <v>0</v>
      </c>
      <c r="G478" s="82" t="e">
        <f t="shared" si="36"/>
        <v>#DIV/0!</v>
      </c>
      <c r="H478" s="8" t="e">
        <f t="shared" si="37"/>
        <v>#DIV/0!</v>
      </c>
    </row>
    <row r="479" spans="1:8" ht="18" customHeight="1">
      <c r="A479" s="9"/>
      <c r="B479" s="6"/>
      <c r="C479" s="30"/>
      <c r="D479" s="30"/>
      <c r="E479" s="30"/>
      <c r="F479" s="7">
        <f t="shared" si="35"/>
        <v>0</v>
      </c>
      <c r="G479" s="82" t="e">
        <f t="shared" si="36"/>
        <v>#DIV/0!</v>
      </c>
      <c r="H479" s="8" t="e">
        <f t="shared" si="37"/>
        <v>#DIV/0!</v>
      </c>
    </row>
    <row r="480" spans="1:8" ht="18" customHeight="1">
      <c r="A480" s="5"/>
      <c r="B480" s="6"/>
      <c r="C480" s="30"/>
      <c r="D480" s="30"/>
      <c r="E480" s="30"/>
      <c r="F480" s="7">
        <f t="shared" si="35"/>
        <v>0</v>
      </c>
      <c r="G480" s="82" t="e">
        <f t="shared" si="36"/>
        <v>#DIV/0!</v>
      </c>
      <c r="H480" s="8" t="e">
        <f t="shared" si="37"/>
        <v>#DIV/0!</v>
      </c>
    </row>
    <row r="481" spans="1:8" ht="18" customHeight="1">
      <c r="A481" s="9"/>
      <c r="B481" s="6"/>
      <c r="C481" s="30"/>
      <c r="D481" s="30"/>
      <c r="E481" s="30"/>
      <c r="F481" s="7">
        <f t="shared" si="35"/>
        <v>0</v>
      </c>
      <c r="G481" s="82" t="e">
        <f t="shared" si="36"/>
        <v>#DIV/0!</v>
      </c>
      <c r="H481" s="8" t="e">
        <f t="shared" si="37"/>
        <v>#DIV/0!</v>
      </c>
    </row>
    <row r="482" spans="1:8" ht="18" customHeight="1">
      <c r="A482" s="5"/>
      <c r="B482" s="6"/>
      <c r="C482" s="30"/>
      <c r="D482" s="30"/>
      <c r="E482" s="30"/>
      <c r="F482" s="7">
        <f t="shared" si="35"/>
        <v>0</v>
      </c>
      <c r="G482" s="82" t="e">
        <f t="shared" si="36"/>
        <v>#DIV/0!</v>
      </c>
      <c r="H482" s="8" t="e">
        <f t="shared" si="37"/>
        <v>#DIV/0!</v>
      </c>
    </row>
    <row r="483" spans="1:8" ht="18" customHeight="1">
      <c r="A483" s="9"/>
      <c r="B483" s="6"/>
      <c r="C483" s="30"/>
      <c r="D483" s="30"/>
      <c r="E483" s="30"/>
      <c r="F483" s="7">
        <f t="shared" si="35"/>
        <v>0</v>
      </c>
      <c r="G483" s="82" t="e">
        <f t="shared" si="36"/>
        <v>#DIV/0!</v>
      </c>
      <c r="H483" s="8" t="e">
        <f t="shared" si="37"/>
        <v>#DIV/0!</v>
      </c>
    </row>
    <row r="484" spans="1:8" ht="18" customHeight="1">
      <c r="A484" s="5"/>
      <c r="B484" s="6"/>
      <c r="C484" s="30"/>
      <c r="D484" s="30"/>
      <c r="E484" s="30"/>
      <c r="F484" s="7">
        <f t="shared" si="35"/>
        <v>0</v>
      </c>
      <c r="G484" s="82" t="e">
        <f t="shared" si="36"/>
        <v>#DIV/0!</v>
      </c>
      <c r="H484" s="8" t="e">
        <f t="shared" si="37"/>
        <v>#DIV/0!</v>
      </c>
    </row>
    <row r="485" spans="1:8" ht="18" customHeight="1">
      <c r="A485" s="9"/>
      <c r="B485" s="6"/>
      <c r="C485" s="30"/>
      <c r="D485" s="30"/>
      <c r="E485" s="30"/>
      <c r="F485" s="7">
        <f t="shared" si="35"/>
        <v>0</v>
      </c>
      <c r="G485" s="82" t="e">
        <f t="shared" si="36"/>
        <v>#DIV/0!</v>
      </c>
      <c r="H485" s="8" t="e">
        <f t="shared" si="37"/>
        <v>#DIV/0!</v>
      </c>
    </row>
    <row r="486" spans="1:8" ht="18" customHeight="1">
      <c r="A486" s="5"/>
      <c r="B486" s="6"/>
      <c r="C486" s="30"/>
      <c r="D486" s="30"/>
      <c r="E486" s="30"/>
      <c r="F486" s="7">
        <f t="shared" si="35"/>
        <v>0</v>
      </c>
      <c r="G486" s="82" t="e">
        <f t="shared" si="36"/>
        <v>#DIV/0!</v>
      </c>
      <c r="H486" s="8" t="e">
        <f t="shared" si="37"/>
        <v>#DIV/0!</v>
      </c>
    </row>
    <row r="487" spans="1:8" ht="18" customHeight="1">
      <c r="A487" s="9"/>
      <c r="B487" s="6"/>
      <c r="C487" s="30"/>
      <c r="D487" s="30"/>
      <c r="E487" s="30"/>
      <c r="F487" s="7">
        <f t="shared" si="35"/>
        <v>0</v>
      </c>
      <c r="G487" s="82" t="e">
        <f t="shared" si="36"/>
        <v>#DIV/0!</v>
      </c>
      <c r="H487" s="8" t="e">
        <f t="shared" si="37"/>
        <v>#DIV/0!</v>
      </c>
    </row>
    <row r="488" spans="1:8" ht="18" customHeight="1">
      <c r="A488" s="5"/>
      <c r="B488" s="6"/>
      <c r="C488" s="30"/>
      <c r="D488" s="30"/>
      <c r="E488" s="30"/>
      <c r="F488" s="7">
        <f t="shared" si="35"/>
        <v>0</v>
      </c>
      <c r="G488" s="82" t="e">
        <f t="shared" si="36"/>
        <v>#DIV/0!</v>
      </c>
      <c r="H488" s="8" t="e">
        <f t="shared" si="37"/>
        <v>#DIV/0!</v>
      </c>
    </row>
    <row r="489" spans="1:8" ht="18" customHeight="1">
      <c r="A489" s="9"/>
      <c r="B489" s="6"/>
      <c r="C489" s="30"/>
      <c r="D489" s="30"/>
      <c r="E489" s="30"/>
      <c r="F489" s="7">
        <f t="shared" si="35"/>
        <v>0</v>
      </c>
      <c r="G489" s="82" t="e">
        <f t="shared" si="36"/>
        <v>#DIV/0!</v>
      </c>
      <c r="H489" s="8" t="e">
        <f t="shared" si="37"/>
        <v>#DIV/0!</v>
      </c>
    </row>
    <row r="490" spans="1:8" ht="18" customHeight="1">
      <c r="A490" s="5"/>
      <c r="B490" s="6"/>
      <c r="C490" s="30"/>
      <c r="D490" s="30"/>
      <c r="E490" s="30"/>
      <c r="F490" s="7">
        <f t="shared" si="35"/>
        <v>0</v>
      </c>
      <c r="G490" s="82" t="e">
        <f t="shared" si="36"/>
        <v>#DIV/0!</v>
      </c>
      <c r="H490" s="8" t="e">
        <f t="shared" si="37"/>
        <v>#DIV/0!</v>
      </c>
    </row>
    <row r="491" spans="1:8" ht="18" customHeight="1">
      <c r="A491" s="9"/>
      <c r="B491" s="6"/>
      <c r="C491" s="30"/>
      <c r="D491" s="30"/>
      <c r="E491" s="30"/>
      <c r="F491" s="7">
        <f t="shared" si="35"/>
        <v>0</v>
      </c>
      <c r="G491" s="82" t="e">
        <f t="shared" si="36"/>
        <v>#DIV/0!</v>
      </c>
      <c r="H491" s="8" t="e">
        <f t="shared" si="37"/>
        <v>#DIV/0!</v>
      </c>
    </row>
    <row r="492" spans="1:8" ht="18" customHeight="1">
      <c r="A492" s="5"/>
      <c r="B492" s="6"/>
      <c r="C492" s="30"/>
      <c r="D492" s="30"/>
      <c r="E492" s="30"/>
      <c r="F492" s="7">
        <f t="shared" si="35"/>
        <v>0</v>
      </c>
      <c r="G492" s="82" t="e">
        <f t="shared" si="36"/>
        <v>#DIV/0!</v>
      </c>
      <c r="H492" s="8" t="e">
        <f t="shared" si="37"/>
        <v>#DIV/0!</v>
      </c>
    </row>
    <row r="493" spans="1:8" ht="18" customHeight="1">
      <c r="A493" s="9"/>
      <c r="B493" s="6"/>
      <c r="C493" s="30"/>
      <c r="D493" s="30"/>
      <c r="E493" s="30"/>
      <c r="F493" s="7">
        <f t="shared" si="35"/>
        <v>0</v>
      </c>
      <c r="G493" s="82" t="e">
        <f t="shared" si="36"/>
        <v>#DIV/0!</v>
      </c>
      <c r="H493" s="8" t="e">
        <f t="shared" si="37"/>
        <v>#DIV/0!</v>
      </c>
    </row>
    <row r="494" spans="1:8" ht="18" customHeight="1">
      <c r="A494" s="5"/>
      <c r="B494" s="6"/>
      <c r="C494" s="30"/>
      <c r="D494" s="30"/>
      <c r="E494" s="30"/>
      <c r="F494" s="7">
        <f t="shared" si="35"/>
        <v>0</v>
      </c>
      <c r="G494" s="82" t="e">
        <f t="shared" si="36"/>
        <v>#DIV/0!</v>
      </c>
      <c r="H494" s="8" t="e">
        <f t="shared" si="37"/>
        <v>#DIV/0!</v>
      </c>
    </row>
    <row r="495" spans="1:8" ht="18" customHeight="1">
      <c r="A495" s="9"/>
      <c r="B495" s="6"/>
      <c r="C495" s="30"/>
      <c r="D495" s="30"/>
      <c r="E495" s="30"/>
      <c r="F495" s="7">
        <f t="shared" si="35"/>
        <v>0</v>
      </c>
      <c r="G495" s="82" t="e">
        <f t="shared" si="36"/>
        <v>#DIV/0!</v>
      </c>
      <c r="H495" s="8" t="e">
        <f t="shared" si="37"/>
        <v>#DIV/0!</v>
      </c>
    </row>
    <row r="496" spans="1:8" ht="18" customHeight="1">
      <c r="A496" s="5"/>
      <c r="B496" s="6"/>
      <c r="C496" s="30"/>
      <c r="D496" s="30"/>
      <c r="E496" s="30"/>
      <c r="F496" s="7">
        <f t="shared" si="35"/>
        <v>0</v>
      </c>
      <c r="G496" s="82" t="e">
        <f t="shared" si="36"/>
        <v>#DIV/0!</v>
      </c>
      <c r="H496" s="8" t="e">
        <f t="shared" si="37"/>
        <v>#DIV/0!</v>
      </c>
    </row>
    <row r="497" spans="1:8" ht="18" customHeight="1">
      <c r="A497" s="9"/>
      <c r="B497" s="6"/>
      <c r="C497" s="30"/>
      <c r="D497" s="30"/>
      <c r="E497" s="30"/>
      <c r="F497" s="7">
        <f t="shared" si="35"/>
        <v>0</v>
      </c>
      <c r="G497" s="82" t="e">
        <f t="shared" si="36"/>
        <v>#DIV/0!</v>
      </c>
      <c r="H497" s="8" t="e">
        <f t="shared" si="37"/>
        <v>#DIV/0!</v>
      </c>
    </row>
    <row r="498" spans="1:8" ht="18" customHeight="1">
      <c r="A498" s="5"/>
      <c r="B498" s="6"/>
      <c r="C498" s="30"/>
      <c r="D498" s="30"/>
      <c r="E498" s="30"/>
      <c r="F498" s="7">
        <f t="shared" si="35"/>
        <v>0</v>
      </c>
      <c r="G498" s="82" t="e">
        <f t="shared" si="36"/>
        <v>#DIV/0!</v>
      </c>
      <c r="H498" s="8" t="e">
        <f t="shared" si="37"/>
        <v>#DIV/0!</v>
      </c>
    </row>
    <row r="499" spans="1:8" ht="18" customHeight="1">
      <c r="A499" s="9"/>
      <c r="B499" s="6"/>
      <c r="C499" s="30"/>
      <c r="D499" s="30"/>
      <c r="E499" s="30"/>
      <c r="F499" s="7">
        <f t="shared" si="35"/>
        <v>0</v>
      </c>
      <c r="G499" s="82" t="e">
        <f t="shared" si="36"/>
        <v>#DIV/0!</v>
      </c>
      <c r="H499" s="8" t="e">
        <f t="shared" si="37"/>
        <v>#DIV/0!</v>
      </c>
    </row>
    <row r="500" spans="1:8" ht="18" customHeight="1">
      <c r="A500" s="5"/>
      <c r="B500" s="6"/>
      <c r="C500" s="30"/>
      <c r="D500" s="30"/>
      <c r="E500" s="30"/>
      <c r="F500" s="7">
        <f t="shared" si="35"/>
        <v>0</v>
      </c>
      <c r="G500" s="82" t="e">
        <f t="shared" si="36"/>
        <v>#DIV/0!</v>
      </c>
      <c r="H500" s="8" t="e">
        <f t="shared" si="37"/>
        <v>#DIV/0!</v>
      </c>
    </row>
    <row r="501" spans="1:8" ht="18" customHeight="1">
      <c r="A501" s="9"/>
      <c r="B501" s="6"/>
      <c r="C501" s="30"/>
      <c r="D501" s="30"/>
      <c r="E501" s="30"/>
      <c r="F501" s="7">
        <f t="shared" si="35"/>
        <v>0</v>
      </c>
      <c r="G501" s="82" t="e">
        <f t="shared" si="36"/>
        <v>#DIV/0!</v>
      </c>
      <c r="H501" s="8" t="e">
        <f t="shared" si="37"/>
        <v>#DIV/0!</v>
      </c>
    </row>
    <row r="502" spans="1:8" ht="18" customHeight="1">
      <c r="A502" s="5"/>
      <c r="B502" s="6"/>
      <c r="C502" s="30"/>
      <c r="D502" s="30"/>
      <c r="E502" s="30"/>
      <c r="F502" s="7">
        <f t="shared" si="35"/>
        <v>0</v>
      </c>
      <c r="G502" s="82" t="e">
        <f t="shared" si="36"/>
        <v>#DIV/0!</v>
      </c>
      <c r="H502" s="8" t="e">
        <f t="shared" si="37"/>
        <v>#DIV/0!</v>
      </c>
    </row>
    <row r="503" spans="1:8" ht="18" customHeight="1">
      <c r="A503" s="9"/>
      <c r="B503" s="6"/>
      <c r="C503" s="30"/>
      <c r="D503" s="30"/>
      <c r="E503" s="30"/>
      <c r="F503" s="7">
        <f t="shared" si="35"/>
        <v>0</v>
      </c>
      <c r="G503" s="82" t="e">
        <f t="shared" si="36"/>
        <v>#DIV/0!</v>
      </c>
      <c r="H503" s="8" t="e">
        <f t="shared" si="37"/>
        <v>#DIV/0!</v>
      </c>
    </row>
    <row r="504" spans="1:8" ht="18" customHeight="1">
      <c r="A504" s="5"/>
      <c r="B504" s="6"/>
      <c r="C504" s="30"/>
      <c r="D504" s="30"/>
      <c r="E504" s="30"/>
      <c r="F504" s="7">
        <f t="shared" si="35"/>
        <v>0</v>
      </c>
      <c r="G504" s="82" t="e">
        <f t="shared" si="36"/>
        <v>#DIV/0!</v>
      </c>
      <c r="H504" s="8" t="e">
        <f t="shared" si="37"/>
        <v>#DIV/0!</v>
      </c>
    </row>
    <row r="505" spans="1:8" ht="18" customHeight="1">
      <c r="A505" s="9"/>
      <c r="B505" s="6"/>
      <c r="C505" s="30"/>
      <c r="D505" s="30"/>
      <c r="E505" s="30"/>
      <c r="F505" s="7">
        <f t="shared" si="35"/>
        <v>0</v>
      </c>
      <c r="G505" s="82" t="e">
        <f t="shared" si="36"/>
        <v>#DIV/0!</v>
      </c>
      <c r="H505" s="8" t="e">
        <f t="shared" si="37"/>
        <v>#DIV/0!</v>
      </c>
    </row>
    <row r="506" spans="1:8" ht="18" customHeight="1">
      <c r="A506" s="5"/>
      <c r="B506" s="6"/>
      <c r="C506" s="30"/>
      <c r="D506" s="30"/>
      <c r="E506" s="30"/>
      <c r="F506" s="7">
        <f t="shared" si="35"/>
        <v>0</v>
      </c>
      <c r="G506" s="82" t="e">
        <f t="shared" si="36"/>
        <v>#DIV/0!</v>
      </c>
      <c r="H506" s="8" t="e">
        <f t="shared" si="37"/>
        <v>#DIV/0!</v>
      </c>
    </row>
    <row r="507" spans="1:8" ht="18" customHeight="1">
      <c r="A507" s="9"/>
      <c r="B507" s="6"/>
      <c r="C507" s="30"/>
      <c r="D507" s="30"/>
      <c r="E507" s="30"/>
      <c r="F507" s="7">
        <f t="shared" si="35"/>
        <v>0</v>
      </c>
      <c r="G507" s="82" t="e">
        <f t="shared" si="36"/>
        <v>#DIV/0!</v>
      </c>
      <c r="H507" s="8" t="e">
        <f t="shared" si="37"/>
        <v>#DIV/0!</v>
      </c>
    </row>
    <row r="508" spans="1:8" ht="18" customHeight="1">
      <c r="A508" s="5"/>
      <c r="B508" s="6"/>
      <c r="C508" s="30"/>
      <c r="D508" s="30"/>
      <c r="E508" s="30"/>
      <c r="F508" s="7">
        <f t="shared" si="35"/>
        <v>0</v>
      </c>
      <c r="G508" s="82" t="e">
        <f t="shared" si="36"/>
        <v>#DIV/0!</v>
      </c>
      <c r="H508" s="8" t="e">
        <f t="shared" si="37"/>
        <v>#DIV/0!</v>
      </c>
    </row>
    <row r="509" spans="1:8" ht="18" customHeight="1">
      <c r="A509" s="9"/>
      <c r="B509" s="6"/>
      <c r="C509" s="30"/>
      <c r="D509" s="30"/>
      <c r="E509" s="30"/>
      <c r="F509" s="7">
        <f t="shared" si="35"/>
        <v>0</v>
      </c>
      <c r="G509" s="82" t="e">
        <f t="shared" si="36"/>
        <v>#DIV/0!</v>
      </c>
      <c r="H509" s="8" t="e">
        <f t="shared" si="37"/>
        <v>#DIV/0!</v>
      </c>
    </row>
    <row r="510" spans="1:8" ht="18" customHeight="1">
      <c r="A510" s="5"/>
      <c r="B510" s="6"/>
      <c r="C510" s="30"/>
      <c r="D510" s="30"/>
      <c r="E510" s="30"/>
      <c r="F510" s="7">
        <f t="shared" si="35"/>
        <v>0</v>
      </c>
      <c r="G510" s="82" t="e">
        <f t="shared" si="36"/>
        <v>#DIV/0!</v>
      </c>
      <c r="H510" s="8" t="e">
        <f t="shared" si="37"/>
        <v>#DIV/0!</v>
      </c>
    </row>
    <row r="511" spans="1:8" ht="18" customHeight="1">
      <c r="A511" s="9"/>
      <c r="B511" s="6"/>
      <c r="C511" s="30"/>
      <c r="D511" s="30"/>
      <c r="E511" s="30"/>
      <c r="F511" s="7">
        <f t="shared" si="35"/>
        <v>0</v>
      </c>
      <c r="G511" s="82" t="e">
        <f t="shared" si="36"/>
        <v>#DIV/0!</v>
      </c>
      <c r="H511" s="8" t="e">
        <f t="shared" si="37"/>
        <v>#DIV/0!</v>
      </c>
    </row>
    <row r="512" spans="1:8" ht="18" customHeight="1">
      <c r="A512" s="5"/>
      <c r="B512" s="6"/>
      <c r="C512" s="30"/>
      <c r="D512" s="30"/>
      <c r="E512" s="30"/>
      <c r="F512" s="7">
        <f t="shared" si="35"/>
        <v>0</v>
      </c>
      <c r="G512" s="82" t="e">
        <f t="shared" si="36"/>
        <v>#DIV/0!</v>
      </c>
      <c r="H512" s="8" t="e">
        <f t="shared" si="37"/>
        <v>#DIV/0!</v>
      </c>
    </row>
    <row r="513" spans="1:8" ht="18" customHeight="1">
      <c r="A513" s="9"/>
      <c r="B513" s="6"/>
      <c r="C513" s="30"/>
      <c r="D513" s="30"/>
      <c r="E513" s="30"/>
      <c r="F513" s="7">
        <f t="shared" si="35"/>
        <v>0</v>
      </c>
      <c r="G513" s="82" t="e">
        <f t="shared" si="36"/>
        <v>#DIV/0!</v>
      </c>
      <c r="H513" s="8" t="e">
        <f t="shared" si="37"/>
        <v>#DIV/0!</v>
      </c>
    </row>
    <row r="514" spans="1:8" ht="18" customHeight="1">
      <c r="A514" s="5"/>
      <c r="B514" s="6"/>
      <c r="C514" s="30"/>
      <c r="D514" s="30"/>
      <c r="E514" s="30"/>
      <c r="F514" s="7">
        <f aca="true" t="shared" si="38" ref="F514:F577">COUNT(C514:E514)</f>
        <v>0</v>
      </c>
      <c r="G514" s="82" t="e">
        <f aca="true" t="shared" si="39" ref="G514:G577">AVERAGE(C514:E514)</f>
        <v>#DIV/0!</v>
      </c>
      <c r="H514" s="8" t="e">
        <f aca="true" t="shared" si="40" ref="H514:H577">IF(G514&gt;=18,"Arany",IF(G514&gt;=16,"Ezüst",IF(G514&gt;=14,"Bronz","")))</f>
        <v>#DIV/0!</v>
      </c>
    </row>
    <row r="515" spans="1:8" ht="18" customHeight="1">
      <c r="A515" s="9"/>
      <c r="B515" s="6"/>
      <c r="C515" s="30"/>
      <c r="D515" s="30"/>
      <c r="E515" s="30"/>
      <c r="F515" s="7">
        <f t="shared" si="38"/>
        <v>0</v>
      </c>
      <c r="G515" s="82" t="e">
        <f t="shared" si="39"/>
        <v>#DIV/0!</v>
      </c>
      <c r="H515" s="8" t="e">
        <f t="shared" si="40"/>
        <v>#DIV/0!</v>
      </c>
    </row>
    <row r="516" spans="1:8" ht="18" customHeight="1">
      <c r="A516" s="5"/>
      <c r="B516" s="6"/>
      <c r="C516" s="30"/>
      <c r="D516" s="30"/>
      <c r="E516" s="30"/>
      <c r="F516" s="7">
        <f t="shared" si="38"/>
        <v>0</v>
      </c>
      <c r="G516" s="82" t="e">
        <f t="shared" si="39"/>
        <v>#DIV/0!</v>
      </c>
      <c r="H516" s="8" t="e">
        <f t="shared" si="40"/>
        <v>#DIV/0!</v>
      </c>
    </row>
    <row r="517" spans="1:8" ht="18" customHeight="1">
      <c r="A517" s="9"/>
      <c r="B517" s="6"/>
      <c r="C517" s="30"/>
      <c r="D517" s="30"/>
      <c r="E517" s="30"/>
      <c r="F517" s="7">
        <f t="shared" si="38"/>
        <v>0</v>
      </c>
      <c r="G517" s="82" t="e">
        <f t="shared" si="39"/>
        <v>#DIV/0!</v>
      </c>
      <c r="H517" s="8" t="e">
        <f t="shared" si="40"/>
        <v>#DIV/0!</v>
      </c>
    </row>
    <row r="518" spans="1:8" ht="18" customHeight="1">
      <c r="A518" s="5"/>
      <c r="B518" s="6"/>
      <c r="C518" s="30"/>
      <c r="D518" s="30"/>
      <c r="E518" s="30"/>
      <c r="F518" s="7">
        <f t="shared" si="38"/>
        <v>0</v>
      </c>
      <c r="G518" s="82" t="e">
        <f t="shared" si="39"/>
        <v>#DIV/0!</v>
      </c>
      <c r="H518" s="8" t="e">
        <f t="shared" si="40"/>
        <v>#DIV/0!</v>
      </c>
    </row>
    <row r="519" spans="1:8" ht="18" customHeight="1">
      <c r="A519" s="9"/>
      <c r="B519" s="6"/>
      <c r="C519" s="30"/>
      <c r="D519" s="30"/>
      <c r="E519" s="30"/>
      <c r="F519" s="7">
        <f t="shared" si="38"/>
        <v>0</v>
      </c>
      <c r="G519" s="82" t="e">
        <f t="shared" si="39"/>
        <v>#DIV/0!</v>
      </c>
      <c r="H519" s="8" t="e">
        <f t="shared" si="40"/>
        <v>#DIV/0!</v>
      </c>
    </row>
    <row r="520" spans="1:8" ht="18" customHeight="1">
      <c r="A520" s="5"/>
      <c r="B520" s="6"/>
      <c r="C520" s="30"/>
      <c r="D520" s="30"/>
      <c r="E520" s="30"/>
      <c r="F520" s="7">
        <f t="shared" si="38"/>
        <v>0</v>
      </c>
      <c r="G520" s="82" t="e">
        <f t="shared" si="39"/>
        <v>#DIV/0!</v>
      </c>
      <c r="H520" s="8" t="e">
        <f t="shared" si="40"/>
        <v>#DIV/0!</v>
      </c>
    </row>
    <row r="521" spans="1:8" ht="18" customHeight="1">
      <c r="A521" s="9"/>
      <c r="B521" s="6"/>
      <c r="C521" s="30"/>
      <c r="D521" s="30"/>
      <c r="E521" s="30"/>
      <c r="F521" s="7">
        <f t="shared" si="38"/>
        <v>0</v>
      </c>
      <c r="G521" s="82" t="e">
        <f t="shared" si="39"/>
        <v>#DIV/0!</v>
      </c>
      <c r="H521" s="8" t="e">
        <f t="shared" si="40"/>
        <v>#DIV/0!</v>
      </c>
    </row>
    <row r="522" spans="1:8" ht="18" customHeight="1">
      <c r="A522" s="5"/>
      <c r="B522" s="6"/>
      <c r="C522" s="30"/>
      <c r="D522" s="30"/>
      <c r="E522" s="30"/>
      <c r="F522" s="7">
        <f t="shared" si="38"/>
        <v>0</v>
      </c>
      <c r="G522" s="82" t="e">
        <f t="shared" si="39"/>
        <v>#DIV/0!</v>
      </c>
      <c r="H522" s="8" t="e">
        <f t="shared" si="40"/>
        <v>#DIV/0!</v>
      </c>
    </row>
    <row r="523" spans="1:8" ht="18" customHeight="1">
      <c r="A523" s="9"/>
      <c r="B523" s="6"/>
      <c r="C523" s="30"/>
      <c r="D523" s="30"/>
      <c r="E523" s="30"/>
      <c r="F523" s="7">
        <f t="shared" si="38"/>
        <v>0</v>
      </c>
      <c r="G523" s="82" t="e">
        <f t="shared" si="39"/>
        <v>#DIV/0!</v>
      </c>
      <c r="H523" s="8" t="e">
        <f t="shared" si="40"/>
        <v>#DIV/0!</v>
      </c>
    </row>
    <row r="524" spans="1:8" ht="18" customHeight="1">
      <c r="A524" s="5"/>
      <c r="B524" s="6"/>
      <c r="C524" s="30"/>
      <c r="D524" s="30"/>
      <c r="E524" s="30"/>
      <c r="F524" s="7">
        <f t="shared" si="38"/>
        <v>0</v>
      </c>
      <c r="G524" s="82" t="e">
        <f t="shared" si="39"/>
        <v>#DIV/0!</v>
      </c>
      <c r="H524" s="8" t="e">
        <f t="shared" si="40"/>
        <v>#DIV/0!</v>
      </c>
    </row>
    <row r="525" spans="1:8" ht="18" customHeight="1">
      <c r="A525" s="9"/>
      <c r="B525" s="6"/>
      <c r="C525" s="30"/>
      <c r="D525" s="30"/>
      <c r="E525" s="30"/>
      <c r="F525" s="7">
        <f t="shared" si="38"/>
        <v>0</v>
      </c>
      <c r="G525" s="82" t="e">
        <f t="shared" si="39"/>
        <v>#DIV/0!</v>
      </c>
      <c r="H525" s="8" t="e">
        <f t="shared" si="40"/>
        <v>#DIV/0!</v>
      </c>
    </row>
    <row r="526" spans="1:8" ht="18" customHeight="1">
      <c r="A526" s="5"/>
      <c r="B526" s="6"/>
      <c r="C526" s="30"/>
      <c r="D526" s="30"/>
      <c r="E526" s="30"/>
      <c r="F526" s="7">
        <f t="shared" si="38"/>
        <v>0</v>
      </c>
      <c r="G526" s="82" t="e">
        <f t="shared" si="39"/>
        <v>#DIV/0!</v>
      </c>
      <c r="H526" s="8" t="e">
        <f t="shared" si="40"/>
        <v>#DIV/0!</v>
      </c>
    </row>
    <row r="527" spans="1:8" ht="18" customHeight="1">
      <c r="A527" s="9"/>
      <c r="B527" s="6"/>
      <c r="C527" s="30"/>
      <c r="D527" s="30"/>
      <c r="E527" s="30"/>
      <c r="F527" s="7">
        <f t="shared" si="38"/>
        <v>0</v>
      </c>
      <c r="G527" s="82" t="e">
        <f t="shared" si="39"/>
        <v>#DIV/0!</v>
      </c>
      <c r="H527" s="8" t="e">
        <f t="shared" si="40"/>
        <v>#DIV/0!</v>
      </c>
    </row>
    <row r="528" spans="1:8" ht="18" customHeight="1">
      <c r="A528" s="5"/>
      <c r="B528" s="6"/>
      <c r="C528" s="30"/>
      <c r="D528" s="30"/>
      <c r="E528" s="30"/>
      <c r="F528" s="7">
        <f t="shared" si="38"/>
        <v>0</v>
      </c>
      <c r="G528" s="82" t="e">
        <f t="shared" si="39"/>
        <v>#DIV/0!</v>
      </c>
      <c r="H528" s="8" t="e">
        <f t="shared" si="40"/>
        <v>#DIV/0!</v>
      </c>
    </row>
    <row r="529" spans="1:8" ht="18" customHeight="1">
      <c r="A529" s="9"/>
      <c r="B529" s="6"/>
      <c r="C529" s="30"/>
      <c r="D529" s="30"/>
      <c r="E529" s="30"/>
      <c r="F529" s="7">
        <f t="shared" si="38"/>
        <v>0</v>
      </c>
      <c r="G529" s="82" t="e">
        <f t="shared" si="39"/>
        <v>#DIV/0!</v>
      </c>
      <c r="H529" s="8" t="e">
        <f t="shared" si="40"/>
        <v>#DIV/0!</v>
      </c>
    </row>
    <row r="530" spans="1:8" ht="18" customHeight="1">
      <c r="A530" s="5"/>
      <c r="B530" s="6"/>
      <c r="C530" s="30"/>
      <c r="D530" s="30"/>
      <c r="E530" s="30"/>
      <c r="F530" s="7">
        <f t="shared" si="38"/>
        <v>0</v>
      </c>
      <c r="G530" s="82" t="e">
        <f t="shared" si="39"/>
        <v>#DIV/0!</v>
      </c>
      <c r="H530" s="8" t="e">
        <f t="shared" si="40"/>
        <v>#DIV/0!</v>
      </c>
    </row>
    <row r="531" spans="1:8" ht="18" customHeight="1">
      <c r="A531" s="9"/>
      <c r="B531" s="6"/>
      <c r="C531" s="30"/>
      <c r="D531" s="30"/>
      <c r="E531" s="30"/>
      <c r="F531" s="7">
        <f t="shared" si="38"/>
        <v>0</v>
      </c>
      <c r="G531" s="82" t="e">
        <f t="shared" si="39"/>
        <v>#DIV/0!</v>
      </c>
      <c r="H531" s="8" t="e">
        <f t="shared" si="40"/>
        <v>#DIV/0!</v>
      </c>
    </row>
    <row r="532" spans="1:8" ht="18" customHeight="1">
      <c r="A532" s="5"/>
      <c r="B532" s="6"/>
      <c r="C532" s="30"/>
      <c r="D532" s="30"/>
      <c r="E532" s="30"/>
      <c r="F532" s="7">
        <f t="shared" si="38"/>
        <v>0</v>
      </c>
      <c r="G532" s="82" t="e">
        <f t="shared" si="39"/>
        <v>#DIV/0!</v>
      </c>
      <c r="H532" s="8" t="e">
        <f t="shared" si="40"/>
        <v>#DIV/0!</v>
      </c>
    </row>
    <row r="533" spans="1:8" ht="18" customHeight="1">
      <c r="A533" s="9"/>
      <c r="B533" s="6"/>
      <c r="C533" s="30"/>
      <c r="D533" s="30"/>
      <c r="E533" s="30"/>
      <c r="F533" s="7">
        <f t="shared" si="38"/>
        <v>0</v>
      </c>
      <c r="G533" s="82" t="e">
        <f t="shared" si="39"/>
        <v>#DIV/0!</v>
      </c>
      <c r="H533" s="8" t="e">
        <f t="shared" si="40"/>
        <v>#DIV/0!</v>
      </c>
    </row>
    <row r="534" spans="1:8" ht="18" customHeight="1">
      <c r="A534" s="5"/>
      <c r="B534" s="6"/>
      <c r="C534" s="30"/>
      <c r="D534" s="30"/>
      <c r="E534" s="30"/>
      <c r="F534" s="7">
        <f t="shared" si="38"/>
        <v>0</v>
      </c>
      <c r="G534" s="82" t="e">
        <f t="shared" si="39"/>
        <v>#DIV/0!</v>
      </c>
      <c r="H534" s="8" t="e">
        <f t="shared" si="40"/>
        <v>#DIV/0!</v>
      </c>
    </row>
    <row r="535" spans="1:8" ht="18" customHeight="1">
      <c r="A535" s="9"/>
      <c r="B535" s="6"/>
      <c r="C535" s="30"/>
      <c r="D535" s="30"/>
      <c r="E535" s="30"/>
      <c r="F535" s="7">
        <f t="shared" si="38"/>
        <v>0</v>
      </c>
      <c r="G535" s="82" t="e">
        <f t="shared" si="39"/>
        <v>#DIV/0!</v>
      </c>
      <c r="H535" s="8" t="e">
        <f t="shared" si="40"/>
        <v>#DIV/0!</v>
      </c>
    </row>
    <row r="536" spans="1:8" ht="18" customHeight="1">
      <c r="A536" s="5"/>
      <c r="B536" s="6"/>
      <c r="C536" s="30"/>
      <c r="D536" s="30"/>
      <c r="E536" s="30"/>
      <c r="F536" s="7">
        <f t="shared" si="38"/>
        <v>0</v>
      </c>
      <c r="G536" s="82" t="e">
        <f t="shared" si="39"/>
        <v>#DIV/0!</v>
      </c>
      <c r="H536" s="8" t="e">
        <f t="shared" si="40"/>
        <v>#DIV/0!</v>
      </c>
    </row>
    <row r="537" spans="1:8" ht="18" customHeight="1">
      <c r="A537" s="9"/>
      <c r="B537" s="6"/>
      <c r="C537" s="30"/>
      <c r="D537" s="30"/>
      <c r="E537" s="30"/>
      <c r="F537" s="7">
        <f t="shared" si="38"/>
        <v>0</v>
      </c>
      <c r="G537" s="82" t="e">
        <f t="shared" si="39"/>
        <v>#DIV/0!</v>
      </c>
      <c r="H537" s="8" t="e">
        <f t="shared" si="40"/>
        <v>#DIV/0!</v>
      </c>
    </row>
    <row r="538" spans="1:8" ht="18" customHeight="1">
      <c r="A538" s="5"/>
      <c r="B538" s="6"/>
      <c r="C538" s="30"/>
      <c r="D538" s="30"/>
      <c r="E538" s="30"/>
      <c r="F538" s="7">
        <f t="shared" si="38"/>
        <v>0</v>
      </c>
      <c r="G538" s="82" t="e">
        <f t="shared" si="39"/>
        <v>#DIV/0!</v>
      </c>
      <c r="H538" s="8" t="e">
        <f t="shared" si="40"/>
        <v>#DIV/0!</v>
      </c>
    </row>
    <row r="539" spans="1:8" ht="18" customHeight="1">
      <c r="A539" s="9"/>
      <c r="B539" s="6"/>
      <c r="C539" s="30"/>
      <c r="D539" s="30"/>
      <c r="E539" s="30"/>
      <c r="F539" s="7">
        <f t="shared" si="38"/>
        <v>0</v>
      </c>
      <c r="G539" s="82" t="e">
        <f t="shared" si="39"/>
        <v>#DIV/0!</v>
      </c>
      <c r="H539" s="8" t="e">
        <f t="shared" si="40"/>
        <v>#DIV/0!</v>
      </c>
    </row>
    <row r="540" spans="1:8" ht="18" customHeight="1">
      <c r="A540" s="5"/>
      <c r="B540" s="6"/>
      <c r="C540" s="30"/>
      <c r="D540" s="30"/>
      <c r="E540" s="30"/>
      <c r="F540" s="7">
        <f t="shared" si="38"/>
        <v>0</v>
      </c>
      <c r="G540" s="82" t="e">
        <f t="shared" si="39"/>
        <v>#DIV/0!</v>
      </c>
      <c r="H540" s="8" t="e">
        <f t="shared" si="40"/>
        <v>#DIV/0!</v>
      </c>
    </row>
    <row r="541" spans="1:8" ht="18" customHeight="1">
      <c r="A541" s="9"/>
      <c r="B541" s="6"/>
      <c r="C541" s="30"/>
      <c r="D541" s="30"/>
      <c r="E541" s="30"/>
      <c r="F541" s="7">
        <f t="shared" si="38"/>
        <v>0</v>
      </c>
      <c r="G541" s="82" t="e">
        <f t="shared" si="39"/>
        <v>#DIV/0!</v>
      </c>
      <c r="H541" s="8" t="e">
        <f t="shared" si="40"/>
        <v>#DIV/0!</v>
      </c>
    </row>
    <row r="542" spans="1:8" ht="18" customHeight="1">
      <c r="A542" s="5"/>
      <c r="B542" s="6"/>
      <c r="C542" s="30"/>
      <c r="D542" s="30"/>
      <c r="E542" s="30"/>
      <c r="F542" s="7">
        <f t="shared" si="38"/>
        <v>0</v>
      </c>
      <c r="G542" s="82" t="e">
        <f t="shared" si="39"/>
        <v>#DIV/0!</v>
      </c>
      <c r="H542" s="8" t="e">
        <f t="shared" si="40"/>
        <v>#DIV/0!</v>
      </c>
    </row>
    <row r="543" spans="1:8" ht="18" customHeight="1">
      <c r="A543" s="9"/>
      <c r="B543" s="6"/>
      <c r="C543" s="30"/>
      <c r="D543" s="30"/>
      <c r="E543" s="30"/>
      <c r="F543" s="7">
        <f t="shared" si="38"/>
        <v>0</v>
      </c>
      <c r="G543" s="82" t="e">
        <f t="shared" si="39"/>
        <v>#DIV/0!</v>
      </c>
      <c r="H543" s="8" t="e">
        <f t="shared" si="40"/>
        <v>#DIV/0!</v>
      </c>
    </row>
    <row r="544" spans="1:8" ht="18" customHeight="1">
      <c r="A544" s="5"/>
      <c r="B544" s="6"/>
      <c r="C544" s="30"/>
      <c r="D544" s="30"/>
      <c r="E544" s="30"/>
      <c r="F544" s="7">
        <f t="shared" si="38"/>
        <v>0</v>
      </c>
      <c r="G544" s="82" t="e">
        <f t="shared" si="39"/>
        <v>#DIV/0!</v>
      </c>
      <c r="H544" s="8" t="e">
        <f t="shared" si="40"/>
        <v>#DIV/0!</v>
      </c>
    </row>
    <row r="545" spans="1:8" ht="18" customHeight="1">
      <c r="A545" s="9"/>
      <c r="B545" s="6"/>
      <c r="C545" s="30"/>
      <c r="D545" s="30"/>
      <c r="E545" s="30"/>
      <c r="F545" s="7">
        <f t="shared" si="38"/>
        <v>0</v>
      </c>
      <c r="G545" s="82" t="e">
        <f t="shared" si="39"/>
        <v>#DIV/0!</v>
      </c>
      <c r="H545" s="8" t="e">
        <f t="shared" si="40"/>
        <v>#DIV/0!</v>
      </c>
    </row>
    <row r="546" spans="1:8" ht="18" customHeight="1">
      <c r="A546" s="5"/>
      <c r="B546" s="6"/>
      <c r="C546" s="30"/>
      <c r="D546" s="30"/>
      <c r="E546" s="30"/>
      <c r="F546" s="7">
        <f t="shared" si="38"/>
        <v>0</v>
      </c>
      <c r="G546" s="82" t="e">
        <f t="shared" si="39"/>
        <v>#DIV/0!</v>
      </c>
      <c r="H546" s="8" t="e">
        <f t="shared" si="40"/>
        <v>#DIV/0!</v>
      </c>
    </row>
    <row r="547" spans="1:8" ht="18" customHeight="1">
      <c r="A547" s="9"/>
      <c r="B547" s="6"/>
      <c r="C547" s="30"/>
      <c r="D547" s="30"/>
      <c r="E547" s="30"/>
      <c r="F547" s="7">
        <f t="shared" si="38"/>
        <v>0</v>
      </c>
      <c r="G547" s="82" t="e">
        <f t="shared" si="39"/>
        <v>#DIV/0!</v>
      </c>
      <c r="H547" s="8" t="e">
        <f t="shared" si="40"/>
        <v>#DIV/0!</v>
      </c>
    </row>
    <row r="548" spans="1:8" ht="18" customHeight="1">
      <c r="A548" s="5"/>
      <c r="B548" s="6"/>
      <c r="C548" s="30"/>
      <c r="D548" s="30"/>
      <c r="E548" s="30"/>
      <c r="F548" s="7">
        <f t="shared" si="38"/>
        <v>0</v>
      </c>
      <c r="G548" s="82" t="e">
        <f t="shared" si="39"/>
        <v>#DIV/0!</v>
      </c>
      <c r="H548" s="8" t="e">
        <f t="shared" si="40"/>
        <v>#DIV/0!</v>
      </c>
    </row>
    <row r="549" spans="1:8" ht="18" customHeight="1">
      <c r="A549" s="9"/>
      <c r="B549" s="6"/>
      <c r="C549" s="30"/>
      <c r="D549" s="30"/>
      <c r="E549" s="30"/>
      <c r="F549" s="7">
        <f t="shared" si="38"/>
        <v>0</v>
      </c>
      <c r="G549" s="82" t="e">
        <f t="shared" si="39"/>
        <v>#DIV/0!</v>
      </c>
      <c r="H549" s="8" t="e">
        <f t="shared" si="40"/>
        <v>#DIV/0!</v>
      </c>
    </row>
    <row r="550" spans="1:8" ht="18" customHeight="1">
      <c r="A550" s="5"/>
      <c r="B550" s="6"/>
      <c r="C550" s="30"/>
      <c r="D550" s="30"/>
      <c r="E550" s="30"/>
      <c r="F550" s="7">
        <f t="shared" si="38"/>
        <v>0</v>
      </c>
      <c r="G550" s="82" t="e">
        <f t="shared" si="39"/>
        <v>#DIV/0!</v>
      </c>
      <c r="H550" s="8" t="e">
        <f t="shared" si="40"/>
        <v>#DIV/0!</v>
      </c>
    </row>
    <row r="551" spans="1:8" ht="18" customHeight="1">
      <c r="A551" s="9"/>
      <c r="B551" s="6"/>
      <c r="C551" s="30"/>
      <c r="D551" s="30"/>
      <c r="E551" s="30"/>
      <c r="F551" s="7">
        <f t="shared" si="38"/>
        <v>0</v>
      </c>
      <c r="G551" s="82" t="e">
        <f t="shared" si="39"/>
        <v>#DIV/0!</v>
      </c>
      <c r="H551" s="8" t="e">
        <f t="shared" si="40"/>
        <v>#DIV/0!</v>
      </c>
    </row>
    <row r="552" spans="1:8" ht="18" customHeight="1">
      <c r="A552" s="5"/>
      <c r="B552" s="6"/>
      <c r="C552" s="30"/>
      <c r="D552" s="30"/>
      <c r="E552" s="30"/>
      <c r="F552" s="7">
        <f t="shared" si="38"/>
        <v>0</v>
      </c>
      <c r="G552" s="82" t="e">
        <f t="shared" si="39"/>
        <v>#DIV/0!</v>
      </c>
      <c r="H552" s="8" t="e">
        <f t="shared" si="40"/>
        <v>#DIV/0!</v>
      </c>
    </row>
    <row r="553" spans="1:8" ht="18" customHeight="1">
      <c r="A553" s="9"/>
      <c r="B553" s="6"/>
      <c r="C553" s="30"/>
      <c r="D553" s="30"/>
      <c r="E553" s="30"/>
      <c r="F553" s="7">
        <f t="shared" si="38"/>
        <v>0</v>
      </c>
      <c r="G553" s="82" t="e">
        <f t="shared" si="39"/>
        <v>#DIV/0!</v>
      </c>
      <c r="H553" s="8" t="e">
        <f t="shared" si="40"/>
        <v>#DIV/0!</v>
      </c>
    </row>
    <row r="554" spans="1:8" ht="18" customHeight="1">
      <c r="A554" s="5"/>
      <c r="B554" s="6"/>
      <c r="C554" s="30"/>
      <c r="D554" s="30"/>
      <c r="E554" s="30"/>
      <c r="F554" s="7">
        <f t="shared" si="38"/>
        <v>0</v>
      </c>
      <c r="G554" s="82" t="e">
        <f t="shared" si="39"/>
        <v>#DIV/0!</v>
      </c>
      <c r="H554" s="8" t="e">
        <f t="shared" si="40"/>
        <v>#DIV/0!</v>
      </c>
    </row>
    <row r="555" spans="1:8" ht="18" customHeight="1">
      <c r="A555" s="9"/>
      <c r="B555" s="6"/>
      <c r="C555" s="30"/>
      <c r="D555" s="30"/>
      <c r="E555" s="30"/>
      <c r="F555" s="7">
        <f t="shared" si="38"/>
        <v>0</v>
      </c>
      <c r="G555" s="82" t="e">
        <f t="shared" si="39"/>
        <v>#DIV/0!</v>
      </c>
      <c r="H555" s="8" t="e">
        <f t="shared" si="40"/>
        <v>#DIV/0!</v>
      </c>
    </row>
    <row r="556" spans="1:8" ht="18" customHeight="1">
      <c r="A556" s="5"/>
      <c r="B556" s="6"/>
      <c r="C556" s="30"/>
      <c r="D556" s="30"/>
      <c r="E556" s="30"/>
      <c r="F556" s="7">
        <f t="shared" si="38"/>
        <v>0</v>
      </c>
      <c r="G556" s="82" t="e">
        <f t="shared" si="39"/>
        <v>#DIV/0!</v>
      </c>
      <c r="H556" s="8" t="e">
        <f t="shared" si="40"/>
        <v>#DIV/0!</v>
      </c>
    </row>
    <row r="557" spans="1:8" ht="18" customHeight="1">
      <c r="A557" s="9"/>
      <c r="B557" s="6"/>
      <c r="C557" s="30"/>
      <c r="D557" s="30"/>
      <c r="E557" s="30"/>
      <c r="F557" s="7">
        <f t="shared" si="38"/>
        <v>0</v>
      </c>
      <c r="G557" s="82" t="e">
        <f t="shared" si="39"/>
        <v>#DIV/0!</v>
      </c>
      <c r="H557" s="8" t="e">
        <f t="shared" si="40"/>
        <v>#DIV/0!</v>
      </c>
    </row>
    <row r="558" spans="1:8" ht="18" customHeight="1">
      <c r="A558" s="5"/>
      <c r="B558" s="6"/>
      <c r="C558" s="30"/>
      <c r="D558" s="30"/>
      <c r="E558" s="30"/>
      <c r="F558" s="7">
        <f t="shared" si="38"/>
        <v>0</v>
      </c>
      <c r="G558" s="82" t="e">
        <f t="shared" si="39"/>
        <v>#DIV/0!</v>
      </c>
      <c r="H558" s="8" t="e">
        <f t="shared" si="40"/>
        <v>#DIV/0!</v>
      </c>
    </row>
    <row r="559" spans="1:8" ht="18" customHeight="1">
      <c r="A559" s="9"/>
      <c r="B559" s="6"/>
      <c r="C559" s="30"/>
      <c r="D559" s="30"/>
      <c r="E559" s="30"/>
      <c r="F559" s="7">
        <f t="shared" si="38"/>
        <v>0</v>
      </c>
      <c r="G559" s="82" t="e">
        <f t="shared" si="39"/>
        <v>#DIV/0!</v>
      </c>
      <c r="H559" s="8" t="e">
        <f t="shared" si="40"/>
        <v>#DIV/0!</v>
      </c>
    </row>
    <row r="560" spans="1:8" ht="18" customHeight="1">
      <c r="A560" s="5"/>
      <c r="B560" s="6"/>
      <c r="C560" s="30"/>
      <c r="D560" s="30"/>
      <c r="E560" s="30"/>
      <c r="F560" s="7">
        <f t="shared" si="38"/>
        <v>0</v>
      </c>
      <c r="G560" s="82" t="e">
        <f t="shared" si="39"/>
        <v>#DIV/0!</v>
      </c>
      <c r="H560" s="8" t="e">
        <f t="shared" si="40"/>
        <v>#DIV/0!</v>
      </c>
    </row>
    <row r="561" spans="1:8" ht="18" customHeight="1">
      <c r="A561" s="9"/>
      <c r="B561" s="6"/>
      <c r="C561" s="30"/>
      <c r="D561" s="30"/>
      <c r="E561" s="30"/>
      <c r="F561" s="7">
        <f t="shared" si="38"/>
        <v>0</v>
      </c>
      <c r="G561" s="82" t="e">
        <f t="shared" si="39"/>
        <v>#DIV/0!</v>
      </c>
      <c r="H561" s="8" t="e">
        <f t="shared" si="40"/>
        <v>#DIV/0!</v>
      </c>
    </row>
    <row r="562" spans="1:8" ht="18" customHeight="1">
      <c r="A562" s="5"/>
      <c r="B562" s="6"/>
      <c r="C562" s="30"/>
      <c r="D562" s="30"/>
      <c r="E562" s="30"/>
      <c r="F562" s="7">
        <f t="shared" si="38"/>
        <v>0</v>
      </c>
      <c r="G562" s="82" t="e">
        <f t="shared" si="39"/>
        <v>#DIV/0!</v>
      </c>
      <c r="H562" s="8" t="e">
        <f t="shared" si="40"/>
        <v>#DIV/0!</v>
      </c>
    </row>
    <row r="563" spans="1:8" ht="18" customHeight="1">
      <c r="A563" s="9"/>
      <c r="B563" s="6"/>
      <c r="C563" s="30"/>
      <c r="D563" s="30"/>
      <c r="E563" s="30"/>
      <c r="F563" s="7">
        <f t="shared" si="38"/>
        <v>0</v>
      </c>
      <c r="G563" s="82" t="e">
        <f t="shared" si="39"/>
        <v>#DIV/0!</v>
      </c>
      <c r="H563" s="8" t="e">
        <f t="shared" si="40"/>
        <v>#DIV/0!</v>
      </c>
    </row>
    <row r="564" spans="1:8" ht="18" customHeight="1">
      <c r="A564" s="5"/>
      <c r="B564" s="6"/>
      <c r="C564" s="30"/>
      <c r="D564" s="30"/>
      <c r="E564" s="30"/>
      <c r="F564" s="7">
        <f t="shared" si="38"/>
        <v>0</v>
      </c>
      <c r="G564" s="82" t="e">
        <f t="shared" si="39"/>
        <v>#DIV/0!</v>
      </c>
      <c r="H564" s="8" t="e">
        <f t="shared" si="40"/>
        <v>#DIV/0!</v>
      </c>
    </row>
    <row r="565" spans="1:8" ht="18" customHeight="1">
      <c r="A565" s="9"/>
      <c r="B565" s="6"/>
      <c r="C565" s="30"/>
      <c r="D565" s="30"/>
      <c r="E565" s="30"/>
      <c r="F565" s="7">
        <f t="shared" si="38"/>
        <v>0</v>
      </c>
      <c r="G565" s="82" t="e">
        <f t="shared" si="39"/>
        <v>#DIV/0!</v>
      </c>
      <c r="H565" s="8" t="e">
        <f t="shared" si="40"/>
        <v>#DIV/0!</v>
      </c>
    </row>
    <row r="566" spans="1:8" ht="18" customHeight="1">
      <c r="A566" s="5"/>
      <c r="B566" s="6"/>
      <c r="C566" s="30"/>
      <c r="D566" s="30"/>
      <c r="E566" s="30"/>
      <c r="F566" s="7">
        <f t="shared" si="38"/>
        <v>0</v>
      </c>
      <c r="G566" s="82" t="e">
        <f t="shared" si="39"/>
        <v>#DIV/0!</v>
      </c>
      <c r="H566" s="8" t="e">
        <f t="shared" si="40"/>
        <v>#DIV/0!</v>
      </c>
    </row>
    <row r="567" spans="1:8" ht="18" customHeight="1">
      <c r="A567" s="9"/>
      <c r="B567" s="6"/>
      <c r="C567" s="30"/>
      <c r="D567" s="30"/>
      <c r="E567" s="30"/>
      <c r="F567" s="7">
        <f t="shared" si="38"/>
        <v>0</v>
      </c>
      <c r="G567" s="82" t="e">
        <f t="shared" si="39"/>
        <v>#DIV/0!</v>
      </c>
      <c r="H567" s="8" t="e">
        <f t="shared" si="40"/>
        <v>#DIV/0!</v>
      </c>
    </row>
    <row r="568" spans="1:8" ht="18" customHeight="1">
      <c r="A568" s="5"/>
      <c r="B568" s="6"/>
      <c r="C568" s="30"/>
      <c r="D568" s="30"/>
      <c r="E568" s="30"/>
      <c r="F568" s="7">
        <f t="shared" si="38"/>
        <v>0</v>
      </c>
      <c r="G568" s="82" t="e">
        <f t="shared" si="39"/>
        <v>#DIV/0!</v>
      </c>
      <c r="H568" s="8" t="e">
        <f t="shared" si="40"/>
        <v>#DIV/0!</v>
      </c>
    </row>
    <row r="569" spans="1:8" ht="18" customHeight="1">
      <c r="A569" s="9"/>
      <c r="B569" s="6"/>
      <c r="C569" s="30"/>
      <c r="D569" s="30"/>
      <c r="E569" s="30"/>
      <c r="F569" s="7">
        <f t="shared" si="38"/>
        <v>0</v>
      </c>
      <c r="G569" s="82" t="e">
        <f t="shared" si="39"/>
        <v>#DIV/0!</v>
      </c>
      <c r="H569" s="8" t="e">
        <f t="shared" si="40"/>
        <v>#DIV/0!</v>
      </c>
    </row>
    <row r="570" spans="1:8" ht="18" customHeight="1">
      <c r="A570" s="5"/>
      <c r="B570" s="6"/>
      <c r="C570" s="30"/>
      <c r="D570" s="30"/>
      <c r="E570" s="30"/>
      <c r="F570" s="7">
        <f t="shared" si="38"/>
        <v>0</v>
      </c>
      <c r="G570" s="82" t="e">
        <f t="shared" si="39"/>
        <v>#DIV/0!</v>
      </c>
      <c r="H570" s="8" t="e">
        <f t="shared" si="40"/>
        <v>#DIV/0!</v>
      </c>
    </row>
    <row r="571" spans="1:8" ht="18" customHeight="1">
      <c r="A571" s="9"/>
      <c r="B571" s="6"/>
      <c r="C571" s="30"/>
      <c r="D571" s="30"/>
      <c r="E571" s="30"/>
      <c r="F571" s="7">
        <f t="shared" si="38"/>
        <v>0</v>
      </c>
      <c r="G571" s="82" t="e">
        <f t="shared" si="39"/>
        <v>#DIV/0!</v>
      </c>
      <c r="H571" s="8" t="e">
        <f t="shared" si="40"/>
        <v>#DIV/0!</v>
      </c>
    </row>
    <row r="572" spans="1:8" ht="18" customHeight="1">
      <c r="A572" s="5"/>
      <c r="B572" s="6"/>
      <c r="C572" s="30"/>
      <c r="D572" s="30"/>
      <c r="E572" s="30"/>
      <c r="F572" s="7">
        <f t="shared" si="38"/>
        <v>0</v>
      </c>
      <c r="G572" s="82" t="e">
        <f t="shared" si="39"/>
        <v>#DIV/0!</v>
      </c>
      <c r="H572" s="8" t="e">
        <f t="shared" si="40"/>
        <v>#DIV/0!</v>
      </c>
    </row>
    <row r="573" spans="1:8" ht="18" customHeight="1">
      <c r="A573" s="9"/>
      <c r="B573" s="6"/>
      <c r="C573" s="30"/>
      <c r="D573" s="30"/>
      <c r="E573" s="30"/>
      <c r="F573" s="7">
        <f t="shared" si="38"/>
        <v>0</v>
      </c>
      <c r="G573" s="82" t="e">
        <f t="shared" si="39"/>
        <v>#DIV/0!</v>
      </c>
      <c r="H573" s="8" t="e">
        <f t="shared" si="40"/>
        <v>#DIV/0!</v>
      </c>
    </row>
    <row r="574" spans="1:8" ht="18" customHeight="1">
      <c r="A574" s="5"/>
      <c r="B574" s="6"/>
      <c r="C574" s="30"/>
      <c r="D574" s="30"/>
      <c r="E574" s="30"/>
      <c r="F574" s="7">
        <f t="shared" si="38"/>
        <v>0</v>
      </c>
      <c r="G574" s="82" t="e">
        <f t="shared" si="39"/>
        <v>#DIV/0!</v>
      </c>
      <c r="H574" s="8" t="e">
        <f t="shared" si="40"/>
        <v>#DIV/0!</v>
      </c>
    </row>
    <row r="575" spans="1:8" ht="18" customHeight="1">
      <c r="A575" s="9"/>
      <c r="B575" s="6"/>
      <c r="C575" s="30"/>
      <c r="D575" s="30"/>
      <c r="E575" s="30"/>
      <c r="F575" s="7">
        <f t="shared" si="38"/>
        <v>0</v>
      </c>
      <c r="G575" s="82" t="e">
        <f t="shared" si="39"/>
        <v>#DIV/0!</v>
      </c>
      <c r="H575" s="8" t="e">
        <f t="shared" si="40"/>
        <v>#DIV/0!</v>
      </c>
    </row>
    <row r="576" spans="1:8" ht="18" customHeight="1">
      <c r="A576" s="5"/>
      <c r="B576" s="6"/>
      <c r="C576" s="30"/>
      <c r="D576" s="30"/>
      <c r="E576" s="30"/>
      <c r="F576" s="7">
        <f t="shared" si="38"/>
        <v>0</v>
      </c>
      <c r="G576" s="82" t="e">
        <f t="shared" si="39"/>
        <v>#DIV/0!</v>
      </c>
      <c r="H576" s="8" t="e">
        <f t="shared" si="40"/>
        <v>#DIV/0!</v>
      </c>
    </row>
    <row r="577" spans="1:8" ht="18" customHeight="1">
      <c r="A577" s="9"/>
      <c r="B577" s="6"/>
      <c r="C577" s="30"/>
      <c r="D577" s="30"/>
      <c r="E577" s="30"/>
      <c r="F577" s="7">
        <f t="shared" si="38"/>
        <v>0</v>
      </c>
      <c r="G577" s="82" t="e">
        <f t="shared" si="39"/>
        <v>#DIV/0!</v>
      </c>
      <c r="H577" s="8" t="e">
        <f t="shared" si="40"/>
        <v>#DIV/0!</v>
      </c>
    </row>
    <row r="578" spans="1:8" ht="18" customHeight="1">
      <c r="A578" s="5"/>
      <c r="B578" s="6"/>
      <c r="C578" s="30"/>
      <c r="D578" s="30"/>
      <c r="E578" s="30"/>
      <c r="F578" s="7">
        <f aca="true" t="shared" si="41" ref="F578:F601">COUNT(C578:E578)</f>
        <v>0</v>
      </c>
      <c r="G578" s="82" t="e">
        <f aca="true" t="shared" si="42" ref="G578:G601">AVERAGE(C578:E578)</f>
        <v>#DIV/0!</v>
      </c>
      <c r="H578" s="8" t="e">
        <f aca="true" t="shared" si="43" ref="H578:H601">IF(G578&gt;=18,"Arany",IF(G578&gt;=16,"Ezüst",IF(G578&gt;=14,"Bronz","")))</f>
        <v>#DIV/0!</v>
      </c>
    </row>
    <row r="579" spans="1:8" ht="18" customHeight="1">
      <c r="A579" s="5"/>
      <c r="B579" s="6"/>
      <c r="C579" s="30"/>
      <c r="D579" s="30"/>
      <c r="E579" s="30"/>
      <c r="F579" s="7">
        <f t="shared" si="41"/>
        <v>0</v>
      </c>
      <c r="G579" s="82" t="e">
        <f t="shared" si="42"/>
        <v>#DIV/0!</v>
      </c>
      <c r="H579" s="8" t="e">
        <f t="shared" si="43"/>
        <v>#DIV/0!</v>
      </c>
    </row>
    <row r="580" spans="1:8" ht="18" customHeight="1">
      <c r="A580" s="9"/>
      <c r="B580" s="6"/>
      <c r="C580" s="30"/>
      <c r="D580" s="30"/>
      <c r="E580" s="30"/>
      <c r="F580" s="7">
        <f t="shared" si="41"/>
        <v>0</v>
      </c>
      <c r="G580" s="82" t="e">
        <f t="shared" si="42"/>
        <v>#DIV/0!</v>
      </c>
      <c r="H580" s="8" t="e">
        <f t="shared" si="43"/>
        <v>#DIV/0!</v>
      </c>
    </row>
    <row r="581" spans="1:8" ht="18" customHeight="1">
      <c r="A581" s="5"/>
      <c r="B581" s="6"/>
      <c r="C581" s="30"/>
      <c r="D581" s="30"/>
      <c r="E581" s="30"/>
      <c r="F581" s="7">
        <f t="shared" si="41"/>
        <v>0</v>
      </c>
      <c r="G581" s="82" t="e">
        <f t="shared" si="42"/>
        <v>#DIV/0!</v>
      </c>
      <c r="H581" s="8" t="e">
        <f t="shared" si="43"/>
        <v>#DIV/0!</v>
      </c>
    </row>
    <row r="582" spans="1:8" ht="18" customHeight="1">
      <c r="A582" s="9"/>
      <c r="B582" s="6"/>
      <c r="C582" s="30"/>
      <c r="D582" s="30"/>
      <c r="E582" s="30"/>
      <c r="F582" s="7">
        <f t="shared" si="41"/>
        <v>0</v>
      </c>
      <c r="G582" s="82" t="e">
        <f t="shared" si="42"/>
        <v>#DIV/0!</v>
      </c>
      <c r="H582" s="8" t="e">
        <f t="shared" si="43"/>
        <v>#DIV/0!</v>
      </c>
    </row>
    <row r="583" spans="1:8" ht="18" customHeight="1">
      <c r="A583" s="5"/>
      <c r="B583" s="6"/>
      <c r="C583" s="30"/>
      <c r="D583" s="30"/>
      <c r="E583" s="30"/>
      <c r="F583" s="7">
        <f t="shared" si="41"/>
        <v>0</v>
      </c>
      <c r="G583" s="82" t="e">
        <f t="shared" si="42"/>
        <v>#DIV/0!</v>
      </c>
      <c r="H583" s="8" t="e">
        <f t="shared" si="43"/>
        <v>#DIV/0!</v>
      </c>
    </row>
    <row r="584" spans="1:8" ht="18" customHeight="1">
      <c r="A584" s="9"/>
      <c r="B584" s="6"/>
      <c r="C584" s="30"/>
      <c r="D584" s="30"/>
      <c r="E584" s="30"/>
      <c r="F584" s="7">
        <f t="shared" si="41"/>
        <v>0</v>
      </c>
      <c r="G584" s="82" t="e">
        <f t="shared" si="42"/>
        <v>#DIV/0!</v>
      </c>
      <c r="H584" s="8" t="e">
        <f t="shared" si="43"/>
        <v>#DIV/0!</v>
      </c>
    </row>
    <row r="585" spans="1:8" ht="18" customHeight="1">
      <c r="A585" s="5"/>
      <c r="B585" s="6"/>
      <c r="C585" s="30"/>
      <c r="D585" s="30"/>
      <c r="E585" s="30"/>
      <c r="F585" s="7">
        <f t="shared" si="41"/>
        <v>0</v>
      </c>
      <c r="G585" s="82" t="e">
        <f t="shared" si="42"/>
        <v>#DIV/0!</v>
      </c>
      <c r="H585" s="8" t="e">
        <f t="shared" si="43"/>
        <v>#DIV/0!</v>
      </c>
    </row>
    <row r="586" spans="1:8" ht="18" customHeight="1">
      <c r="A586" s="9"/>
      <c r="B586" s="6"/>
      <c r="C586" s="30"/>
      <c r="D586" s="30"/>
      <c r="E586" s="30"/>
      <c r="F586" s="7">
        <f t="shared" si="41"/>
        <v>0</v>
      </c>
      <c r="G586" s="82" t="e">
        <f t="shared" si="42"/>
        <v>#DIV/0!</v>
      </c>
      <c r="H586" s="8" t="e">
        <f t="shared" si="43"/>
        <v>#DIV/0!</v>
      </c>
    </row>
    <row r="587" spans="1:8" ht="18" customHeight="1">
      <c r="A587" s="5"/>
      <c r="B587" s="6"/>
      <c r="C587" s="30"/>
      <c r="D587" s="30"/>
      <c r="E587" s="30"/>
      <c r="F587" s="7">
        <f t="shared" si="41"/>
        <v>0</v>
      </c>
      <c r="G587" s="82" t="e">
        <f t="shared" si="42"/>
        <v>#DIV/0!</v>
      </c>
      <c r="H587" s="8" t="e">
        <f t="shared" si="43"/>
        <v>#DIV/0!</v>
      </c>
    </row>
    <row r="588" spans="1:8" ht="18" customHeight="1">
      <c r="A588" s="9"/>
      <c r="B588" s="6"/>
      <c r="C588" s="30"/>
      <c r="D588" s="30"/>
      <c r="E588" s="30"/>
      <c r="F588" s="7">
        <f t="shared" si="41"/>
        <v>0</v>
      </c>
      <c r="G588" s="82" t="e">
        <f t="shared" si="42"/>
        <v>#DIV/0!</v>
      </c>
      <c r="H588" s="8" t="e">
        <f t="shared" si="43"/>
        <v>#DIV/0!</v>
      </c>
    </row>
    <row r="589" spans="1:8" ht="18" customHeight="1">
      <c r="A589" s="5"/>
      <c r="B589" s="6"/>
      <c r="C589" s="30"/>
      <c r="D589" s="30"/>
      <c r="E589" s="30"/>
      <c r="F589" s="7">
        <f t="shared" si="41"/>
        <v>0</v>
      </c>
      <c r="G589" s="82" t="e">
        <f t="shared" si="42"/>
        <v>#DIV/0!</v>
      </c>
      <c r="H589" s="8" t="e">
        <f t="shared" si="43"/>
        <v>#DIV/0!</v>
      </c>
    </row>
    <row r="590" spans="1:8" ht="18" customHeight="1">
      <c r="A590" s="9"/>
      <c r="B590" s="6"/>
      <c r="C590" s="30"/>
      <c r="D590" s="30"/>
      <c r="E590" s="30"/>
      <c r="F590" s="7">
        <f t="shared" si="41"/>
        <v>0</v>
      </c>
      <c r="G590" s="82" t="e">
        <f t="shared" si="42"/>
        <v>#DIV/0!</v>
      </c>
      <c r="H590" s="8" t="e">
        <f t="shared" si="43"/>
        <v>#DIV/0!</v>
      </c>
    </row>
    <row r="591" spans="1:8" ht="18" customHeight="1">
      <c r="A591" s="5"/>
      <c r="B591" s="6"/>
      <c r="C591" s="30"/>
      <c r="D591" s="30"/>
      <c r="E591" s="30"/>
      <c r="F591" s="7">
        <f t="shared" si="41"/>
        <v>0</v>
      </c>
      <c r="G591" s="82" t="e">
        <f t="shared" si="42"/>
        <v>#DIV/0!</v>
      </c>
      <c r="H591" s="8" t="e">
        <f t="shared" si="43"/>
        <v>#DIV/0!</v>
      </c>
    </row>
    <row r="592" spans="1:8" ht="18" customHeight="1">
      <c r="A592" s="9"/>
      <c r="B592" s="6"/>
      <c r="C592" s="30"/>
      <c r="D592" s="30"/>
      <c r="E592" s="30"/>
      <c r="F592" s="7">
        <f t="shared" si="41"/>
        <v>0</v>
      </c>
      <c r="G592" s="82" t="e">
        <f t="shared" si="42"/>
        <v>#DIV/0!</v>
      </c>
      <c r="H592" s="8" t="e">
        <f t="shared" si="43"/>
        <v>#DIV/0!</v>
      </c>
    </row>
    <row r="593" spans="1:8" ht="18" customHeight="1">
      <c r="A593" s="5"/>
      <c r="B593" s="6"/>
      <c r="C593" s="30"/>
      <c r="D593" s="30"/>
      <c r="E593" s="30"/>
      <c r="F593" s="7">
        <f t="shared" si="41"/>
        <v>0</v>
      </c>
      <c r="G593" s="82" t="e">
        <f t="shared" si="42"/>
        <v>#DIV/0!</v>
      </c>
      <c r="H593" s="8" t="e">
        <f t="shared" si="43"/>
        <v>#DIV/0!</v>
      </c>
    </row>
    <row r="594" spans="1:8" ht="18" customHeight="1">
      <c r="A594" s="9"/>
      <c r="B594" s="6"/>
      <c r="C594" s="30"/>
      <c r="D594" s="30"/>
      <c r="E594" s="30"/>
      <c r="F594" s="7">
        <f t="shared" si="41"/>
        <v>0</v>
      </c>
      <c r="G594" s="82" t="e">
        <f t="shared" si="42"/>
        <v>#DIV/0!</v>
      </c>
      <c r="H594" s="8" t="e">
        <f t="shared" si="43"/>
        <v>#DIV/0!</v>
      </c>
    </row>
    <row r="595" spans="1:8" ht="18" customHeight="1">
      <c r="A595" s="5"/>
      <c r="B595" s="6"/>
      <c r="C595" s="30"/>
      <c r="D595" s="30"/>
      <c r="E595" s="30"/>
      <c r="F595" s="7">
        <f t="shared" si="41"/>
        <v>0</v>
      </c>
      <c r="G595" s="82" t="e">
        <f t="shared" si="42"/>
        <v>#DIV/0!</v>
      </c>
      <c r="H595" s="8" t="e">
        <f t="shared" si="43"/>
        <v>#DIV/0!</v>
      </c>
    </row>
    <row r="596" spans="1:8" ht="18" customHeight="1">
      <c r="A596" s="9"/>
      <c r="B596" s="6"/>
      <c r="C596" s="30"/>
      <c r="D596" s="30"/>
      <c r="E596" s="30"/>
      <c r="F596" s="7">
        <f t="shared" si="41"/>
        <v>0</v>
      </c>
      <c r="G596" s="82" t="e">
        <f t="shared" si="42"/>
        <v>#DIV/0!</v>
      </c>
      <c r="H596" s="8" t="e">
        <f t="shared" si="43"/>
        <v>#DIV/0!</v>
      </c>
    </row>
    <row r="597" spans="1:8" ht="18" customHeight="1">
      <c r="A597" s="5"/>
      <c r="B597" s="6"/>
      <c r="C597" s="30"/>
      <c r="D597" s="30"/>
      <c r="E597" s="30"/>
      <c r="F597" s="7">
        <f t="shared" si="41"/>
        <v>0</v>
      </c>
      <c r="G597" s="82" t="e">
        <f t="shared" si="42"/>
        <v>#DIV/0!</v>
      </c>
      <c r="H597" s="8" t="e">
        <f t="shared" si="43"/>
        <v>#DIV/0!</v>
      </c>
    </row>
    <row r="598" spans="1:8" ht="18" customHeight="1">
      <c r="A598" s="9"/>
      <c r="B598" s="6"/>
      <c r="C598" s="30"/>
      <c r="D598" s="30"/>
      <c r="E598" s="30"/>
      <c r="F598" s="7">
        <f t="shared" si="41"/>
        <v>0</v>
      </c>
      <c r="G598" s="82" t="e">
        <f t="shared" si="42"/>
        <v>#DIV/0!</v>
      </c>
      <c r="H598" s="8" t="e">
        <f t="shared" si="43"/>
        <v>#DIV/0!</v>
      </c>
    </row>
    <row r="599" spans="1:8" ht="18" customHeight="1">
      <c r="A599" s="5"/>
      <c r="B599" s="6"/>
      <c r="C599" s="30"/>
      <c r="D599" s="30"/>
      <c r="E599" s="30"/>
      <c r="F599" s="7">
        <f t="shared" si="41"/>
        <v>0</v>
      </c>
      <c r="G599" s="82" t="e">
        <f t="shared" si="42"/>
        <v>#DIV/0!</v>
      </c>
      <c r="H599" s="8" t="e">
        <f t="shared" si="43"/>
        <v>#DIV/0!</v>
      </c>
    </row>
    <row r="600" spans="1:8" ht="18" customHeight="1">
      <c r="A600" s="9"/>
      <c r="B600" s="6"/>
      <c r="C600" s="30"/>
      <c r="D600" s="30"/>
      <c r="E600" s="30"/>
      <c r="F600" s="7">
        <f t="shared" si="41"/>
        <v>0</v>
      </c>
      <c r="G600" s="82" t="e">
        <f t="shared" si="42"/>
        <v>#DIV/0!</v>
      </c>
      <c r="H600" s="8" t="e">
        <f t="shared" si="43"/>
        <v>#DIV/0!</v>
      </c>
    </row>
    <row r="601" spans="1:8" ht="18" customHeight="1">
      <c r="A601" s="5"/>
      <c r="B601" s="6"/>
      <c r="C601" s="30"/>
      <c r="D601" s="30"/>
      <c r="E601" s="30"/>
      <c r="F601" s="7">
        <f t="shared" si="41"/>
        <v>0</v>
      </c>
      <c r="G601" s="82" t="e">
        <f t="shared" si="42"/>
        <v>#DIV/0!</v>
      </c>
      <c r="H601" s="8" t="e">
        <f t="shared" si="43"/>
        <v>#DIV/0!</v>
      </c>
    </row>
    <row r="602" ht="18" customHeight="1">
      <c r="B602" s="10"/>
    </row>
    <row r="603" ht="18" customHeight="1">
      <c r="B603" s="10"/>
    </row>
    <row r="604" ht="18" customHeight="1">
      <c r="B604" s="10"/>
    </row>
    <row r="605" ht="18" customHeight="1">
      <c r="B605" s="10"/>
    </row>
    <row r="606" ht="18" customHeight="1">
      <c r="B606" s="10"/>
    </row>
    <row r="607" ht="18" customHeight="1">
      <c r="B607" s="10"/>
    </row>
    <row r="608" ht="18" customHeight="1">
      <c r="B608" s="10"/>
    </row>
    <row r="609" ht="18" customHeight="1">
      <c r="B609" s="10"/>
    </row>
    <row r="610" ht="18" customHeight="1">
      <c r="B610" s="10"/>
    </row>
    <row r="611" ht="18" customHeight="1">
      <c r="B611" s="10"/>
    </row>
    <row r="612" ht="18" customHeight="1">
      <c r="B612" s="10"/>
    </row>
    <row r="613" ht="18" customHeight="1">
      <c r="B613" s="10"/>
    </row>
    <row r="614" ht="18" customHeight="1">
      <c r="B614" s="10"/>
    </row>
    <row r="615" ht="18" customHeight="1">
      <c r="B615" s="10"/>
    </row>
    <row r="616" ht="18" customHeight="1">
      <c r="B616" s="10"/>
    </row>
    <row r="617" ht="18" customHeight="1">
      <c r="B617" s="10"/>
    </row>
    <row r="618" ht="18" customHeight="1">
      <c r="B618" s="10"/>
    </row>
    <row r="619" ht="18" customHeight="1">
      <c r="B619" s="10"/>
    </row>
    <row r="620" ht="18" customHeight="1">
      <c r="B620" s="10"/>
    </row>
    <row r="621" ht="18" customHeight="1">
      <c r="B621" s="10"/>
    </row>
    <row r="622" ht="18" customHeight="1">
      <c r="B622" s="10"/>
    </row>
    <row r="623" ht="18" customHeight="1">
      <c r="B623" s="10"/>
    </row>
    <row r="624" ht="18" customHeight="1">
      <c r="B624" s="10"/>
    </row>
    <row r="625" ht="18" customHeight="1">
      <c r="B625" s="10"/>
    </row>
    <row r="626" ht="18" customHeight="1">
      <c r="B626" s="10"/>
    </row>
    <row r="627" ht="18" customHeight="1">
      <c r="B627" s="10"/>
    </row>
    <row r="628" ht="18" customHeight="1">
      <c r="B628" s="10"/>
    </row>
    <row r="629" ht="18" customHeight="1">
      <c r="B629" s="10"/>
    </row>
  </sheetData>
  <sheetProtection password="DA27" sheet="1" formatCells="0" formatColumns="0" formatRows="0" insertColumns="0" insertRows="0" insertHyperlinks="0" deleteColumns="0" deleteRows="0" sort="0" autoFilter="0" pivotTables="0"/>
  <printOptions/>
  <pageMargins left="0.7875" right="0.7875" top="0.7875" bottom="0.5909722222222222" header="0.31527777777777777" footer="0.31527777777777777"/>
  <pageSetup horizontalDpi="300" verticalDpi="300" orientation="portrait" paperSize="9" r:id="rId1"/>
  <headerFooter alignWithMargins="0">
    <oddHeader>&amp;C&amp;14Sárisápi Borverseny - borbírák pontozása
&amp;10 2008. Február 29.</oddHeader>
    <oddFooter>&amp;C&amp;"Arial,Félkövér dőlt"&amp;P/&amp;N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48"/>
  <sheetViews>
    <sheetView zoomScale="80" zoomScaleNormal="80" workbookViewId="0" topLeftCell="A1">
      <selection activeCell="I46" sqref="I46"/>
    </sheetView>
  </sheetViews>
  <sheetFormatPr defaultColWidth="9.140625" defaultRowHeight="12.75"/>
  <cols>
    <col min="1" max="1" width="4.7109375" style="27" customWidth="1"/>
    <col min="2" max="2" width="8.7109375" style="27" customWidth="1"/>
    <col min="3" max="3" width="6.28125" style="27" customWidth="1"/>
    <col min="4" max="4" width="16.421875" style="27" customWidth="1"/>
    <col min="5" max="5" width="10.8515625" style="27" bestFit="1" customWidth="1"/>
    <col min="6" max="6" width="11.7109375" style="27" customWidth="1"/>
    <col min="7" max="7" width="14.140625" style="27" customWidth="1"/>
    <col min="8" max="8" width="10.00390625" style="27" customWidth="1"/>
    <col min="9" max="9" width="9.140625" style="27" customWidth="1"/>
    <col min="10" max="10" width="8.57421875" style="27" customWidth="1"/>
    <col min="11" max="11" width="8.00390625" style="28" customWidth="1"/>
    <col min="12" max="14" width="7.8515625" style="11" customWidth="1"/>
    <col min="15" max="15" width="8.57421875" style="12" customWidth="1"/>
    <col min="16" max="16" width="11.140625" style="0" customWidth="1"/>
    <col min="17" max="17" width="5.00390625" style="0" customWidth="1"/>
  </cols>
  <sheetData>
    <row r="1" spans="1:16" s="16" customFormat="1" ht="29.25" customHeight="1">
      <c r="A1" s="19" t="s">
        <v>2</v>
      </c>
      <c r="B1" s="20" t="s">
        <v>3</v>
      </c>
      <c r="C1" s="21" t="s">
        <v>4</v>
      </c>
      <c r="D1" s="22" t="s">
        <v>44</v>
      </c>
      <c r="E1" s="22" t="s">
        <v>1</v>
      </c>
      <c r="F1" s="22" t="s">
        <v>5</v>
      </c>
      <c r="G1" s="23" t="s">
        <v>43</v>
      </c>
      <c r="H1" s="22" t="s">
        <v>6</v>
      </c>
      <c r="I1" s="22" t="s">
        <v>42</v>
      </c>
      <c r="J1" s="22" t="s">
        <v>41</v>
      </c>
      <c r="K1" s="22" t="s">
        <v>7</v>
      </c>
      <c r="L1" s="13" t="s">
        <v>8</v>
      </c>
      <c r="M1" s="13" t="s">
        <v>9</v>
      </c>
      <c r="N1" s="13" t="s">
        <v>10</v>
      </c>
      <c r="O1" s="14" t="s">
        <v>11</v>
      </c>
      <c r="P1" s="15" t="s">
        <v>12</v>
      </c>
    </row>
    <row r="2" spans="1:17" s="18" customFormat="1" ht="12.75" customHeight="1">
      <c r="A2" s="24">
        <f aca="true" t="shared" si="0" ref="A2:A33">RANK(O2,$O$2:$O$148,0)</f>
        <v>1</v>
      </c>
      <c r="B2" s="24">
        <f>Pontozás3X3!A24</f>
        <v>24</v>
      </c>
      <c r="C2" s="25">
        <f>IF($B2&gt;0,VLOOKUP($B2,Nevezés!$A$2:$I$298,2,FALSE),"")</f>
        <v>30</v>
      </c>
      <c r="D2" s="26" t="str">
        <f>IF($B2&gt;0,VLOOKUP($B2,Nevezés!$A$2:$I$298,3,FALSE),"")</f>
        <v>Preisz Tibor</v>
      </c>
      <c r="E2" s="26" t="str">
        <f>IF($B2&gt;0,VLOOKUP($B2,Nevezés!$A$2:$I$298,4,FALSE),"")</f>
        <v>M.o.</v>
      </c>
      <c r="F2" s="26" t="str">
        <f>IF($B2&gt;0,VLOOKUP($B2,Nevezés!$A$2:$I$298,5,FALSE),"")</f>
        <v>Pilisszentiván</v>
      </c>
      <c r="G2" s="26" t="str">
        <f>IF($B2&gt;0,VLOOKUP($B2,Nevezés!$A$2:$I$298,6,FALSE),"")</f>
        <v>cigány meggy</v>
      </c>
      <c r="H2" s="26">
        <f>IF($B2&gt;0,VLOOKUP($B2,Nevezés!$A$2:$I$298,7,FALSE),"")</f>
        <v>2013</v>
      </c>
      <c r="I2" s="26" t="str">
        <f>IF($B2&gt;0,VLOOKUP($B2,Nevezés!$A$2:$I$298,8,FALSE),"")</f>
        <v>nem érlelt</v>
      </c>
      <c r="J2" s="26">
        <f>IF($B2&gt;0,VLOOKUP($B2,Nevezés!$A$2:$I$298,9,FALSE),"")</f>
        <v>46</v>
      </c>
      <c r="K2" s="39">
        <f>Pontozás3X3!B24</f>
        <v>2</v>
      </c>
      <c r="L2" s="39">
        <f>Pontozás3X3!C24</f>
        <v>20</v>
      </c>
      <c r="M2" s="39">
        <f>Pontozás3X3!D24</f>
        <v>20</v>
      </c>
      <c r="N2" s="39">
        <f>Pontozás3X3!E24</f>
        <v>20</v>
      </c>
      <c r="O2" s="17">
        <f aca="true" t="shared" si="1" ref="O2:O33">AVERAGE(L2:N2)</f>
        <v>20</v>
      </c>
      <c r="P2" s="8" t="str">
        <f aca="true" t="shared" si="2" ref="P2:P33">IF(O2&gt;=18,"Arany",IF(O2&gt;=16,"Ezüst",IF(O2&gt;=14,"Bronz"," ")))</f>
        <v>Arany</v>
      </c>
      <c r="Q2"/>
    </row>
    <row r="3" spans="1:17" s="18" customFormat="1" ht="12.75" customHeight="1">
      <c r="A3" s="24">
        <f t="shared" si="0"/>
        <v>1</v>
      </c>
      <c r="B3" s="24">
        <f>Pontozás3X3!A83</f>
        <v>83</v>
      </c>
      <c r="C3" s="25">
        <f>IF($B3&gt;0,VLOOKUP($B3,Nevezés!$A$2:$I$298,2,FALSE),"")</f>
        <v>68</v>
      </c>
      <c r="D3" s="26" t="str">
        <f>IF($B3&gt;0,VLOOKUP($B3,Nevezés!$A$2:$I$298,3,FALSE),"")</f>
        <v>Vitek Róbert</v>
      </c>
      <c r="E3" s="26" t="str">
        <f>IF($B3&gt;0,VLOOKUP($B3,Nevezés!$A$2:$I$298,4,FALSE),"")</f>
        <v>M.o.</v>
      </c>
      <c r="F3" s="26" t="str">
        <f>IF($B3&gt;0,VLOOKUP($B3,Nevezés!$A$2:$I$298,5,FALSE),"")</f>
        <v>Sárisáp</v>
      </c>
      <c r="G3" s="26" t="str">
        <f>IF($B3&gt;0,VLOOKUP($B3,Nevezés!$A$2:$I$298,6,FALSE),"")</f>
        <v>Málna</v>
      </c>
      <c r="H3" s="26">
        <f>IF($B3&gt;0,VLOOKUP($B3,Nevezés!$A$2:$I$298,7,FALSE),"")</f>
        <v>2013</v>
      </c>
      <c r="I3" s="26" t="str">
        <f>IF($B3&gt;0,VLOOKUP($B3,Nevezés!$A$2:$I$298,8,FALSE),"")</f>
        <v>nem érlelt</v>
      </c>
      <c r="J3" s="26">
        <f>IF($B3&gt;0,VLOOKUP($B3,Nevezés!$A$2:$I$298,9,FALSE),"")</f>
        <v>42</v>
      </c>
      <c r="K3" s="39">
        <f>Pontozás3X3!B83</f>
        <v>3</v>
      </c>
      <c r="L3" s="39">
        <f>Pontozás3X3!C83</f>
        <v>20</v>
      </c>
      <c r="M3" s="39">
        <f>Pontozás3X3!D83</f>
        <v>20</v>
      </c>
      <c r="N3" s="39">
        <f>Pontozás3X3!E83</f>
        <v>20</v>
      </c>
      <c r="O3" s="17">
        <f t="shared" si="1"/>
        <v>20</v>
      </c>
      <c r="P3" s="8" t="str">
        <f t="shared" si="2"/>
        <v>Arany</v>
      </c>
      <c r="Q3"/>
    </row>
    <row r="4" spans="1:17" s="18" customFormat="1" ht="12.75" customHeight="1">
      <c r="A4" s="24">
        <f t="shared" si="0"/>
        <v>1</v>
      </c>
      <c r="B4" s="24">
        <f>Pontozás3X3!A137</f>
        <v>138</v>
      </c>
      <c r="C4" s="25">
        <f>IF($B4&gt;0,VLOOKUP($B4,Nevezés!$A$2:$I$298,2,FALSE),"")</f>
        <v>143</v>
      </c>
      <c r="D4" s="26" t="str">
        <f>IF($B4&gt;0,VLOOKUP($B4,Nevezés!$A$2:$I$298,3,FALSE),"")</f>
        <v>Bartha Miklós</v>
      </c>
      <c r="E4" s="26" t="str">
        <f>IF($B4&gt;0,VLOOKUP($B4,Nevezés!$A$2:$I$298,4,FALSE),"")</f>
        <v>M.o.</v>
      </c>
      <c r="F4" s="26" t="str">
        <f>IF($B4&gt;0,VLOOKUP($B4,Nevezés!$A$2:$I$298,5,FALSE),"")</f>
        <v>Piliscsaba</v>
      </c>
      <c r="G4" s="26" t="str">
        <f>IF($B4&gt;0,VLOOKUP($B4,Nevezés!$A$2:$I$298,6,FALSE),"")</f>
        <v>irsai olivér törköly</v>
      </c>
      <c r="H4" s="26">
        <f>IF($B4&gt;0,VLOOKUP($B4,Nevezés!$A$2:$I$298,7,FALSE),"")</f>
        <v>2013</v>
      </c>
      <c r="I4" s="26" t="str">
        <f>IF($B4&gt;0,VLOOKUP($B4,Nevezés!$A$2:$I$298,8,FALSE),"")</f>
        <v>nem érlelt</v>
      </c>
      <c r="J4" s="26">
        <f>IF($B4&gt;0,VLOOKUP($B4,Nevezés!$A$2:$I$298,9,FALSE),"")</f>
        <v>48</v>
      </c>
      <c r="K4" s="39">
        <f>Pontozás3X3!B137</f>
        <v>2</v>
      </c>
      <c r="L4" s="39">
        <f>Pontozás3X3!C137</f>
        <v>20</v>
      </c>
      <c r="M4" s="39">
        <f>Pontozás3X3!D137</f>
        <v>20</v>
      </c>
      <c r="N4" s="39">
        <f>Pontozás3X3!E137</f>
        <v>20</v>
      </c>
      <c r="O4" s="17">
        <f t="shared" si="1"/>
        <v>20</v>
      </c>
      <c r="P4" s="8" t="str">
        <f t="shared" si="2"/>
        <v>Arany</v>
      </c>
      <c r="Q4"/>
    </row>
    <row r="5" spans="1:17" s="18" customFormat="1" ht="12.75" customHeight="1">
      <c r="A5" s="24">
        <f t="shared" si="0"/>
        <v>4</v>
      </c>
      <c r="B5" s="24">
        <f>Pontozás3X3!A57</f>
        <v>59</v>
      </c>
      <c r="C5" s="25">
        <f>IF($B5&gt;0,VLOOKUP($B5,Nevezés!$A$2:$I$298,2,FALSE),"")</f>
        <v>1</v>
      </c>
      <c r="D5" s="26" t="str">
        <f>IF($B5&gt;0,VLOOKUP($B5,Nevezés!$A$2:$I$298,3,FALSE),"")</f>
        <v>Mali Sándor</v>
      </c>
      <c r="E5" s="26" t="str">
        <f>IF($B5&gt;0,VLOOKUP($B5,Nevezés!$A$2:$I$298,4,FALSE),"")</f>
        <v>M.o.</v>
      </c>
      <c r="F5" s="26" t="str">
        <f>IF($B5&gt;0,VLOOKUP($B5,Nevezés!$A$2:$I$298,5,FALSE),"")</f>
        <v>Sárisáp</v>
      </c>
      <c r="G5" s="26" t="str">
        <f>IF($B5&gt;0,VLOOKUP($B5,Nevezés!$A$2:$I$298,6,FALSE),"")</f>
        <v>Szilva</v>
      </c>
      <c r="H5" s="26">
        <f>IF($B5&gt;0,VLOOKUP($B5,Nevezés!$A$2:$I$298,7,FALSE),"")</f>
        <v>2013</v>
      </c>
      <c r="I5" s="26" t="str">
        <f>IF($B5&gt;0,VLOOKUP($B5,Nevezés!$A$2:$I$298,8,FALSE),"")</f>
        <v>nem érlelt</v>
      </c>
      <c r="J5" s="26">
        <f>IF($B5&gt;0,VLOOKUP($B5,Nevezés!$A$2:$I$298,9,FALSE),"")</f>
        <v>46</v>
      </c>
      <c r="K5" s="39">
        <f>Pontozás3X3!B57</f>
        <v>3</v>
      </c>
      <c r="L5" s="39">
        <f>Pontozás3X3!C57</f>
        <v>19</v>
      </c>
      <c r="M5" s="39">
        <f>Pontozás3X3!D57</f>
        <v>19</v>
      </c>
      <c r="N5" s="39">
        <f>Pontozás3X3!E57</f>
        <v>19</v>
      </c>
      <c r="O5" s="17">
        <f t="shared" si="1"/>
        <v>19</v>
      </c>
      <c r="P5" s="8" t="str">
        <f t="shared" si="2"/>
        <v>Arany</v>
      </c>
      <c r="Q5"/>
    </row>
    <row r="6" spans="1:17" s="50" customFormat="1" ht="12.75" customHeight="1">
      <c r="A6" s="24">
        <f t="shared" si="0"/>
        <v>5</v>
      </c>
      <c r="B6" s="24">
        <f>Pontozás3X3!A86</f>
        <v>87</v>
      </c>
      <c r="C6" s="25">
        <f>IF($B6&gt;0,VLOOKUP($B6,Nevezés!$A$2:$I$298,2,FALSE),"")</f>
        <v>16</v>
      </c>
      <c r="D6" s="26" t="str">
        <f>IF($B6&gt;0,VLOOKUP($B6,Nevezés!$A$2:$I$298,3,FALSE),"")</f>
        <v>Szolnoki László</v>
      </c>
      <c r="E6" s="26" t="str">
        <f>IF($B6&gt;0,VLOOKUP($B6,Nevezés!$A$2:$I$298,4,FALSE),"")</f>
        <v>M.o.</v>
      </c>
      <c r="F6" s="26" t="str">
        <f>IF($B6&gt;0,VLOOKUP($B6,Nevezés!$A$2:$I$298,5,FALSE),"")</f>
        <v>Annavölgy</v>
      </c>
      <c r="G6" s="26" t="str">
        <f>IF($B6&gt;0,VLOOKUP($B6,Nevezés!$A$2:$I$298,6,FALSE),"")</f>
        <v>birsalma</v>
      </c>
      <c r="H6" s="26">
        <f>IF($B6&gt;0,VLOOKUP($B6,Nevezés!$A$2:$I$298,7,FALSE),"")</f>
        <v>2013</v>
      </c>
      <c r="I6" s="26" t="str">
        <f>IF($B6&gt;0,VLOOKUP($B6,Nevezés!$A$2:$I$298,8,FALSE),"")</f>
        <v>nem érlelt</v>
      </c>
      <c r="J6" s="26">
        <f>IF($B6&gt;0,VLOOKUP($B6,Nevezés!$A$2:$I$298,9,FALSE),"")</f>
        <v>50</v>
      </c>
      <c r="K6" s="39">
        <f>Pontozás3X3!B86</f>
        <v>2</v>
      </c>
      <c r="L6" s="39">
        <f>Pontozás3X3!C86</f>
        <v>18</v>
      </c>
      <c r="M6" s="39">
        <f>Pontozás3X3!D86</f>
        <v>18</v>
      </c>
      <c r="N6" s="39">
        <f>Pontozás3X3!E86</f>
        <v>18</v>
      </c>
      <c r="O6" s="17">
        <f t="shared" si="1"/>
        <v>18</v>
      </c>
      <c r="P6" s="8" t="str">
        <f t="shared" si="2"/>
        <v>Arany</v>
      </c>
      <c r="Q6"/>
    </row>
    <row r="7" spans="1:17" s="18" customFormat="1" ht="12.75" customHeight="1">
      <c r="A7" s="24">
        <f t="shared" si="0"/>
        <v>5</v>
      </c>
      <c r="B7" s="24">
        <f>Pontozás3X3!A105</f>
        <v>104</v>
      </c>
      <c r="C7" s="25">
        <f>IF($B7&gt;0,VLOOKUP($B7,Nevezés!$A$2:$I$298,2,FALSE),"")</f>
        <v>28</v>
      </c>
      <c r="D7" s="26" t="str">
        <f>IF($B7&gt;0,VLOOKUP($B7,Nevezés!$A$2:$I$298,3,FALSE),"")</f>
        <v>Preisz Tibor</v>
      </c>
      <c r="E7" s="26" t="str">
        <f>IF($B7&gt;0,VLOOKUP($B7,Nevezés!$A$2:$I$298,4,FALSE),"")</f>
        <v>M.o.</v>
      </c>
      <c r="F7" s="26" t="str">
        <f>IF($B7&gt;0,VLOOKUP($B7,Nevezés!$A$2:$I$298,5,FALSE),"")</f>
        <v>Piliszentiván</v>
      </c>
      <c r="G7" s="26" t="str">
        <f>IF($B7&gt;0,VLOOKUP($B7,Nevezés!$A$2:$I$298,6,FALSE),"")</f>
        <v>Ottonel muskotály</v>
      </c>
      <c r="H7" s="26">
        <f>IF($B7&gt;0,VLOOKUP($B7,Nevezés!$A$2:$I$298,7,FALSE),"")</f>
        <v>2013</v>
      </c>
      <c r="I7" s="26" t="str">
        <f>IF($B7&gt;0,VLOOKUP($B7,Nevezés!$A$2:$I$298,8,FALSE),"")</f>
        <v>nem érlelt</v>
      </c>
      <c r="J7" s="26">
        <f>IF($B7&gt;0,VLOOKUP($B7,Nevezés!$A$2:$I$298,9,FALSE),"")</f>
        <v>46</v>
      </c>
      <c r="K7" s="39">
        <f>Pontozás3X3!B105</f>
        <v>3</v>
      </c>
      <c r="L7" s="39">
        <f>Pontozás3X3!C105</f>
        <v>18</v>
      </c>
      <c r="M7" s="39">
        <f>Pontozás3X3!D105</f>
        <v>18</v>
      </c>
      <c r="N7" s="39">
        <f>Pontozás3X3!E105</f>
        <v>18</v>
      </c>
      <c r="O7" s="17">
        <f t="shared" si="1"/>
        <v>18</v>
      </c>
      <c r="P7" s="8" t="str">
        <f t="shared" si="2"/>
        <v>Arany</v>
      </c>
      <c r="Q7"/>
    </row>
    <row r="8" spans="1:17" s="18" customFormat="1" ht="12.75" customHeight="1">
      <c r="A8" s="24">
        <f t="shared" si="0"/>
        <v>5</v>
      </c>
      <c r="B8" s="24">
        <f>Pontozás3X3!A76</f>
        <v>80</v>
      </c>
      <c r="C8" s="25">
        <f>IF($B8&gt;0,VLOOKUP($B8,Nevezés!$A$2:$I$298,2,FALSE),"")</f>
        <v>41</v>
      </c>
      <c r="D8" s="26" t="str">
        <f>IF($B8&gt;0,VLOOKUP($B8,Nevezés!$A$2:$I$298,3,FALSE),"")</f>
        <v>Kaszács Róbert</v>
      </c>
      <c r="E8" s="26" t="str">
        <f>IF($B8&gt;0,VLOOKUP($B8,Nevezés!$A$2:$I$298,4,FALSE),"")</f>
        <v>M.o.</v>
      </c>
      <c r="F8" s="26" t="str">
        <f>IF($B8&gt;0,VLOOKUP($B8,Nevezés!$A$2:$I$298,5,FALSE),"")</f>
        <v>Budapest</v>
      </c>
      <c r="G8" s="26" t="str">
        <f>IF($B8&gt;0,VLOOKUP($B8,Nevezés!$A$2:$I$298,6,FALSE),"")</f>
        <v>faeper szeder fehér</v>
      </c>
      <c r="H8" s="26">
        <f>IF($B8&gt;0,VLOOKUP($B8,Nevezés!$A$2:$I$298,7,FALSE),"")</f>
        <v>2013</v>
      </c>
      <c r="I8" s="26" t="str">
        <f>IF($B8&gt;0,VLOOKUP($B8,Nevezés!$A$2:$I$298,8,FALSE),"")</f>
        <v>nem érlelt</v>
      </c>
      <c r="J8" s="26">
        <f>IF($B8&gt;0,VLOOKUP($B8,Nevezés!$A$2:$I$298,9,FALSE),"")</f>
        <v>48</v>
      </c>
      <c r="K8" s="39">
        <f>Pontozás3X3!B76</f>
        <v>3</v>
      </c>
      <c r="L8" s="39">
        <f>Pontozás3X3!C76</f>
        <v>18</v>
      </c>
      <c r="M8" s="39">
        <f>Pontozás3X3!D76</f>
        <v>18</v>
      </c>
      <c r="N8" s="39">
        <f>Pontozás3X3!E76</f>
        <v>18</v>
      </c>
      <c r="O8" s="17">
        <f t="shared" si="1"/>
        <v>18</v>
      </c>
      <c r="P8" s="8" t="str">
        <f t="shared" si="2"/>
        <v>Arany</v>
      </c>
      <c r="Q8"/>
    </row>
    <row r="9" spans="1:17" s="18" customFormat="1" ht="12.75" customHeight="1">
      <c r="A9" s="24">
        <f t="shared" si="0"/>
        <v>5</v>
      </c>
      <c r="B9" s="24">
        <f>Pontozás3X3!A125</f>
        <v>125</v>
      </c>
      <c r="C9" s="25">
        <f>IF($B9&gt;0,VLOOKUP($B9,Nevezés!$A$2:$I$298,2,FALSE),"")</f>
        <v>49</v>
      </c>
      <c r="D9" s="26" t="str">
        <f>IF($B9&gt;0,VLOOKUP($B9,Nevezés!$A$2:$I$298,3,FALSE),"")</f>
        <v>Pék Viktor</v>
      </c>
      <c r="E9" s="26" t="str">
        <f>IF($B9&gt;0,VLOOKUP($B9,Nevezés!$A$2:$I$298,4,FALSE),"")</f>
        <v>M.o.</v>
      </c>
      <c r="F9" s="26" t="str">
        <f>IF($B9&gt;0,VLOOKUP($B9,Nevezés!$A$2:$I$298,5,FALSE),"")</f>
        <v>Tokodaltáró</v>
      </c>
      <c r="G9" s="26" t="str">
        <f>IF($B9&gt;0,VLOOKUP($B9,Nevezés!$A$2:$I$298,6,FALSE),"")</f>
        <v>törköly</v>
      </c>
      <c r="H9" s="26">
        <f>IF($B9&gt;0,VLOOKUP($B9,Nevezés!$A$2:$I$298,7,FALSE),"")</f>
        <v>2013</v>
      </c>
      <c r="I9" s="26" t="str">
        <f>IF($B9&gt;0,VLOOKUP($B9,Nevezés!$A$2:$I$298,8,FALSE),"")</f>
        <v>nem érlelt</v>
      </c>
      <c r="J9" s="26">
        <f>IF($B9&gt;0,VLOOKUP($B9,Nevezés!$A$2:$I$298,9,FALSE),"")</f>
        <v>47</v>
      </c>
      <c r="K9" s="39">
        <f>Pontozás3X3!B125</f>
        <v>3</v>
      </c>
      <c r="L9" s="39">
        <f>Pontozás3X3!C125</f>
        <v>18</v>
      </c>
      <c r="M9" s="39">
        <f>Pontozás3X3!D125</f>
        <v>18</v>
      </c>
      <c r="N9" s="39">
        <f>Pontozás3X3!E125</f>
        <v>18</v>
      </c>
      <c r="O9" s="17">
        <f t="shared" si="1"/>
        <v>18</v>
      </c>
      <c r="P9" s="8" t="str">
        <f t="shared" si="2"/>
        <v>Arany</v>
      </c>
      <c r="Q9"/>
    </row>
    <row r="10" spans="1:17" s="18" customFormat="1" ht="12.75" customHeight="1">
      <c r="A10" s="24">
        <f t="shared" si="0"/>
        <v>5</v>
      </c>
      <c r="B10" s="24">
        <f>Pontozás3X3!A4</f>
        <v>3</v>
      </c>
      <c r="C10" s="25">
        <f>IF($B10&gt;0,VLOOKUP($B10,Nevezés!$A$2:$I$298,2,FALSE),"")</f>
        <v>55</v>
      </c>
      <c r="D10" s="26" t="str">
        <f>IF($B10&gt;0,VLOOKUP($B10,Nevezés!$A$2:$I$298,3,FALSE),"")</f>
        <v>Palik Klára</v>
      </c>
      <c r="E10" s="26" t="str">
        <f>IF($B10&gt;0,VLOOKUP($B10,Nevezés!$A$2:$I$298,4,FALSE),"")</f>
        <v>Szlo.</v>
      </c>
      <c r="F10" s="26" t="str">
        <f>IF($B10&gt;0,VLOOKUP($B10,Nevezés!$A$2:$I$298,5,FALSE),"")</f>
        <v>Zseliz</v>
      </c>
      <c r="G10" s="26" t="str">
        <f>IF($B10&gt;0,VLOOKUP($B10,Nevezés!$A$2:$I$298,6,FALSE),"")</f>
        <v>Alma</v>
      </c>
      <c r="H10" s="26">
        <f>IF($B10&gt;0,VLOOKUP($B10,Nevezés!$A$2:$I$298,7,FALSE),"")</f>
        <v>2011</v>
      </c>
      <c r="I10" s="26" t="str">
        <f>IF($B10&gt;0,VLOOKUP($B10,Nevezés!$A$2:$I$298,8,FALSE),"")</f>
        <v>nem érlelt</v>
      </c>
      <c r="J10" s="26">
        <f>IF($B10&gt;0,VLOOKUP($B10,Nevezés!$A$2:$I$298,9,FALSE),"")</f>
        <v>44</v>
      </c>
      <c r="K10" s="39">
        <f>Pontozás3X3!B4</f>
        <v>2</v>
      </c>
      <c r="L10" s="39">
        <f>Pontozás3X3!C4</f>
        <v>18</v>
      </c>
      <c r="M10" s="39">
        <f>Pontozás3X3!D4</f>
        <v>18</v>
      </c>
      <c r="N10" s="39">
        <f>Pontozás3X3!E4</f>
        <v>18</v>
      </c>
      <c r="O10" s="17">
        <f t="shared" si="1"/>
        <v>18</v>
      </c>
      <c r="P10" s="8" t="str">
        <f t="shared" si="2"/>
        <v>Arany</v>
      </c>
      <c r="Q10"/>
    </row>
    <row r="11" spans="1:17" s="18" customFormat="1" ht="12.75" customHeight="1">
      <c r="A11" s="24">
        <f t="shared" si="0"/>
        <v>5</v>
      </c>
      <c r="B11" s="24">
        <f>Pontozás3X3!A129</f>
        <v>126</v>
      </c>
      <c r="C11" s="25">
        <f>IF($B11&gt;0,VLOOKUP($B11,Nevezés!$A$2:$I$298,2,FALSE),"")</f>
        <v>66</v>
      </c>
      <c r="D11" s="26" t="str">
        <f>IF($B11&gt;0,VLOOKUP($B11,Nevezés!$A$2:$I$298,3,FALSE),"")</f>
        <v>Vitek Róbert</v>
      </c>
      <c r="E11" s="26" t="str">
        <f>IF($B11&gt;0,VLOOKUP($B11,Nevezés!$A$2:$I$298,4,FALSE),"")</f>
        <v>M.o.</v>
      </c>
      <c r="F11" s="26" t="str">
        <f>IF($B11&gt;0,VLOOKUP($B11,Nevezés!$A$2:$I$298,5,FALSE),"")</f>
        <v>Sárisáp</v>
      </c>
      <c r="G11" s="26" t="str">
        <f>IF($B11&gt;0,VLOOKUP($B11,Nevezés!$A$2:$I$298,6,FALSE),"")</f>
        <v>Irsai Olivér törköly</v>
      </c>
      <c r="H11" s="26">
        <f>IF($B11&gt;0,VLOOKUP($B11,Nevezés!$A$2:$I$298,7,FALSE),"")</f>
        <v>2012</v>
      </c>
      <c r="I11" s="26" t="str">
        <f>IF($B11&gt;0,VLOOKUP($B11,Nevezés!$A$2:$I$298,8,FALSE),"")</f>
        <v>nem érlelt</v>
      </c>
      <c r="J11" s="26">
        <f>IF($B11&gt;0,VLOOKUP($B11,Nevezés!$A$2:$I$298,9,FALSE),"")</f>
        <v>48</v>
      </c>
      <c r="K11" s="39">
        <f>Pontozás3X3!B129</f>
        <v>2</v>
      </c>
      <c r="L11" s="39">
        <f>Pontozás3X3!C129</f>
        <v>18</v>
      </c>
      <c r="M11" s="39">
        <f>Pontozás3X3!D129</f>
        <v>18</v>
      </c>
      <c r="N11" s="39">
        <f>Pontozás3X3!E129</f>
        <v>18</v>
      </c>
      <c r="O11" s="17">
        <f t="shared" si="1"/>
        <v>18</v>
      </c>
      <c r="P11" s="8" t="str">
        <f t="shared" si="2"/>
        <v>Arany</v>
      </c>
      <c r="Q11"/>
    </row>
    <row r="12" spans="1:17" s="18" customFormat="1" ht="12.75" customHeight="1">
      <c r="A12" s="24">
        <f t="shared" si="0"/>
        <v>5</v>
      </c>
      <c r="B12" s="24">
        <f>Pontozás3X3!A43</f>
        <v>44</v>
      </c>
      <c r="C12" s="25">
        <f>IF($B12&gt;0,VLOOKUP($B12,Nevezés!$A$2:$I$298,2,FALSE),"")</f>
        <v>67</v>
      </c>
      <c r="D12" s="26" t="str">
        <f>IF($B12&gt;0,VLOOKUP($B12,Nevezés!$A$2:$I$298,3,FALSE),"")</f>
        <v>Vitek Róbert</v>
      </c>
      <c r="E12" s="26" t="str">
        <f>IF($B12&gt;0,VLOOKUP($B12,Nevezés!$A$2:$I$298,4,FALSE),"")</f>
        <v>M.o.</v>
      </c>
      <c r="F12" s="26" t="str">
        <f>IF($B12&gt;0,VLOOKUP($B12,Nevezés!$A$2:$I$298,5,FALSE),"")</f>
        <v>Sárisáp</v>
      </c>
      <c r="G12" s="26" t="str">
        <f>IF($B12&gt;0,VLOOKUP($B12,Nevezés!$A$2:$I$298,6,FALSE),"")</f>
        <v>Sárgabarack</v>
      </c>
      <c r="H12" s="26">
        <f>IF($B12&gt;0,VLOOKUP($B12,Nevezés!$A$2:$I$298,7,FALSE),"")</f>
        <v>2013</v>
      </c>
      <c r="I12" s="26" t="str">
        <f>IF($B12&gt;0,VLOOKUP($B12,Nevezés!$A$2:$I$298,8,FALSE),"")</f>
        <v>nem érlelt</v>
      </c>
      <c r="J12" s="26">
        <f>IF($B12&gt;0,VLOOKUP($B12,Nevezés!$A$2:$I$298,9,FALSE),"")</f>
        <v>42</v>
      </c>
      <c r="K12" s="39">
        <f>Pontozás3X3!B43</f>
        <v>3</v>
      </c>
      <c r="L12" s="39">
        <f>Pontozás3X3!C43</f>
        <v>18</v>
      </c>
      <c r="M12" s="39">
        <f>Pontozás3X3!D43</f>
        <v>18</v>
      </c>
      <c r="N12" s="39">
        <f>Pontozás3X3!E43</f>
        <v>18</v>
      </c>
      <c r="O12" s="17">
        <f t="shared" si="1"/>
        <v>18</v>
      </c>
      <c r="P12" s="8" t="str">
        <f t="shared" si="2"/>
        <v>Arany</v>
      </c>
      <c r="Q12"/>
    </row>
    <row r="13" spans="1:17" s="18" customFormat="1" ht="12.75" customHeight="1">
      <c r="A13" s="24">
        <f t="shared" si="0"/>
        <v>5</v>
      </c>
      <c r="B13" s="24">
        <f>Pontozás3X3!A19</f>
        <v>15</v>
      </c>
      <c r="C13" s="25">
        <f>IF($B13&gt;0,VLOOKUP($B13,Nevezés!$A$2:$I$298,2,FALSE),"")</f>
        <v>73</v>
      </c>
      <c r="D13" s="26" t="str">
        <f>IF($B13&gt;0,VLOOKUP($B13,Nevezés!$A$2:$I$298,3,FALSE),"")</f>
        <v>Priegl Róbert</v>
      </c>
      <c r="E13" s="26" t="str">
        <f>IF($B13&gt;0,VLOOKUP($B13,Nevezés!$A$2:$I$298,4,FALSE),"")</f>
        <v>M.o.</v>
      </c>
      <c r="F13" s="26" t="str">
        <f>IF($B13&gt;0,VLOOKUP($B13,Nevezés!$A$2:$I$298,5,FALSE),"")</f>
        <v>Csolnok</v>
      </c>
      <c r="G13" s="26" t="str">
        <f>IF($B13&gt;0,VLOOKUP($B13,Nevezés!$A$2:$I$298,6,FALSE),"")</f>
        <v>körte</v>
      </c>
      <c r="H13" s="26">
        <f>IF($B13&gt;0,VLOOKUP($B13,Nevezés!$A$2:$I$298,7,FALSE),"")</f>
        <v>2013</v>
      </c>
      <c r="I13" s="26" t="str">
        <f>IF($B13&gt;0,VLOOKUP($B13,Nevezés!$A$2:$I$298,8,FALSE),"")</f>
        <v>nem érlelt</v>
      </c>
      <c r="J13" s="26">
        <f>IF($B13&gt;0,VLOOKUP($B13,Nevezés!$A$2:$I$298,9,FALSE),"")</f>
        <v>43</v>
      </c>
      <c r="K13" s="39">
        <f>Pontozás3X3!B19</f>
        <v>2</v>
      </c>
      <c r="L13" s="39">
        <f>Pontozás3X3!C19</f>
        <v>18</v>
      </c>
      <c r="M13" s="39">
        <f>Pontozás3X3!D19</f>
        <v>18</v>
      </c>
      <c r="N13" s="39">
        <f>Pontozás3X3!E19</f>
        <v>18</v>
      </c>
      <c r="O13" s="17">
        <f t="shared" si="1"/>
        <v>18</v>
      </c>
      <c r="P13" s="8" t="str">
        <f t="shared" si="2"/>
        <v>Arany</v>
      </c>
      <c r="Q13"/>
    </row>
    <row r="14" spans="1:17" s="18" customFormat="1" ht="12.75" customHeight="1">
      <c r="A14" s="24">
        <f t="shared" si="0"/>
        <v>5</v>
      </c>
      <c r="B14" s="24">
        <f>Pontozás3X3!A31</f>
        <v>30</v>
      </c>
      <c r="C14" s="25">
        <f>IF($B14&gt;0,VLOOKUP($B14,Nevezés!$A$2:$I$298,2,FALSE),"")</f>
        <v>74</v>
      </c>
      <c r="D14" s="26" t="str">
        <f>IF($B14&gt;0,VLOOKUP($B14,Nevezés!$A$2:$I$298,3,FALSE),"")</f>
        <v>Priegl Róbert</v>
      </c>
      <c r="E14" s="26" t="str">
        <f>IF($B14&gt;0,VLOOKUP($B14,Nevezés!$A$2:$I$298,4,FALSE),"")</f>
        <v>M.o.</v>
      </c>
      <c r="F14" s="26" t="str">
        <f>IF($B14&gt;0,VLOOKUP($B14,Nevezés!$A$2:$I$298,5,FALSE),"")</f>
        <v>Csolnok</v>
      </c>
      <c r="G14" s="26" t="str">
        <f>IF($B14&gt;0,VLOOKUP($B14,Nevezés!$A$2:$I$298,6,FALSE),"")</f>
        <v> őszibarack</v>
      </c>
      <c r="H14" s="26">
        <f>IF($B14&gt;0,VLOOKUP($B14,Nevezés!$A$2:$I$298,7,FALSE),"")</f>
        <v>2013</v>
      </c>
      <c r="I14" s="26" t="str">
        <f>IF($B14&gt;0,VLOOKUP($B14,Nevezés!$A$2:$I$298,8,FALSE),"")</f>
        <v>nem érlelt</v>
      </c>
      <c r="J14" s="26">
        <f>IF($B14&gt;0,VLOOKUP($B14,Nevezés!$A$2:$I$298,9,FALSE),"")</f>
        <v>43</v>
      </c>
      <c r="K14" s="39">
        <f>Pontozás3X3!B31</f>
        <v>2</v>
      </c>
      <c r="L14" s="39">
        <f>Pontozás3X3!C31</f>
        <v>18</v>
      </c>
      <c r="M14" s="39">
        <f>Pontozás3X3!D31</f>
        <v>18</v>
      </c>
      <c r="N14" s="39">
        <f>Pontozás3X3!E31</f>
        <v>18</v>
      </c>
      <c r="O14" s="17">
        <f t="shared" si="1"/>
        <v>18</v>
      </c>
      <c r="P14" s="8" t="str">
        <f t="shared" si="2"/>
        <v>Arany</v>
      </c>
      <c r="Q14"/>
    </row>
    <row r="15" spans="1:17" s="18" customFormat="1" ht="12.75" customHeight="1">
      <c r="A15" s="24">
        <f t="shared" si="0"/>
        <v>5</v>
      </c>
      <c r="B15" s="24">
        <f>Pontozás3X3!A87</f>
        <v>84</v>
      </c>
      <c r="C15" s="25">
        <f>IF($B15&gt;0,VLOOKUP($B15,Nevezés!$A$2:$I$298,2,FALSE),"")</f>
        <v>77</v>
      </c>
      <c r="D15" s="26" t="str">
        <f>IF($B15&gt;0,VLOOKUP($B15,Nevezés!$A$2:$I$298,3,FALSE),"")</f>
        <v>Petrán Miklós</v>
      </c>
      <c r="E15" s="26" t="str">
        <f>IF($B15&gt;0,VLOOKUP($B15,Nevezés!$A$2:$I$298,4,FALSE),"")</f>
        <v>M.o.</v>
      </c>
      <c r="F15" s="26" t="str">
        <f>IF($B15&gt;0,VLOOKUP($B15,Nevezés!$A$2:$I$298,5,FALSE),"")</f>
        <v>Pilisvörösvár</v>
      </c>
      <c r="G15" s="26" t="str">
        <f>IF($B15&gt;0,VLOOKUP($B15,Nevezés!$A$2:$I$298,6,FALSE),"")</f>
        <v>földi eper</v>
      </c>
      <c r="H15" s="26">
        <f>IF($B15&gt;0,VLOOKUP($B15,Nevezés!$A$2:$I$298,7,FALSE),"")</f>
        <v>2013</v>
      </c>
      <c r="I15" s="26" t="str">
        <f>IF($B15&gt;0,VLOOKUP($B15,Nevezés!$A$2:$I$298,8,FALSE),"")</f>
        <v>nem érlelt</v>
      </c>
      <c r="J15" s="26">
        <f>IF($B15&gt;0,VLOOKUP($B15,Nevezés!$A$2:$I$298,9,FALSE),"")</f>
        <v>44</v>
      </c>
      <c r="K15" s="39">
        <f>Pontozás3X3!B87</f>
        <v>2</v>
      </c>
      <c r="L15" s="39">
        <f>Pontozás3X3!C87</f>
        <v>18</v>
      </c>
      <c r="M15" s="39">
        <f>Pontozás3X3!D87</f>
        <v>18</v>
      </c>
      <c r="N15" s="39">
        <f>Pontozás3X3!E87</f>
        <v>18</v>
      </c>
      <c r="O15" s="17">
        <f t="shared" si="1"/>
        <v>18</v>
      </c>
      <c r="P15" s="8" t="str">
        <f t="shared" si="2"/>
        <v>Arany</v>
      </c>
      <c r="Q15"/>
    </row>
    <row r="16" spans="1:17" s="18" customFormat="1" ht="12.75" customHeight="1">
      <c r="A16" s="24">
        <f t="shared" si="0"/>
        <v>5</v>
      </c>
      <c r="B16" s="24">
        <f>Pontozás3X3!A127</f>
        <v>128</v>
      </c>
      <c r="C16" s="25">
        <f>IF($B16&gt;0,VLOOKUP($B16,Nevezés!$A$2:$I$298,2,FALSE),"")</f>
        <v>90</v>
      </c>
      <c r="D16" s="26" t="str">
        <f>IF($B16&gt;0,VLOOKUP($B16,Nevezés!$A$2:$I$298,3,FALSE),"")</f>
        <v>Solymos Attila</v>
      </c>
      <c r="E16" s="26" t="str">
        <f>IF($B16&gt;0,VLOOKUP($B16,Nevezés!$A$2:$I$298,4,FALSE),"")</f>
        <v>M.o.</v>
      </c>
      <c r="F16" s="26" t="str">
        <f>IF($B16&gt;0,VLOOKUP($B16,Nevezés!$A$2:$I$298,5,FALSE),"")</f>
        <v>Pilisvörösvár</v>
      </c>
      <c r="G16" s="26" t="str">
        <f>IF($B16&gt;0,VLOOKUP($B16,Nevezés!$A$2:$I$298,6,FALSE),"")</f>
        <v>irsai olivér törköly</v>
      </c>
      <c r="H16" s="26">
        <f>IF($B16&gt;0,VLOOKUP($B16,Nevezés!$A$2:$I$298,7,FALSE),"")</f>
        <v>2009</v>
      </c>
      <c r="I16" s="26" t="str">
        <f>IF($B16&gt;0,VLOOKUP($B16,Nevezés!$A$2:$I$298,8,FALSE),"")</f>
        <v>nem érlelt</v>
      </c>
      <c r="J16" s="26">
        <f>IF($B16&gt;0,VLOOKUP($B16,Nevezés!$A$2:$I$298,9,FALSE),"")</f>
        <v>40</v>
      </c>
      <c r="K16" s="39">
        <f>Pontozás3X3!B127</f>
        <v>3</v>
      </c>
      <c r="L16" s="39">
        <f>Pontozás3X3!C127</f>
        <v>18</v>
      </c>
      <c r="M16" s="39">
        <f>Pontozás3X3!D127</f>
        <v>18</v>
      </c>
      <c r="N16" s="39">
        <f>Pontozás3X3!E127</f>
        <v>18</v>
      </c>
      <c r="O16" s="17">
        <f t="shared" si="1"/>
        <v>18</v>
      </c>
      <c r="P16" s="8" t="str">
        <f t="shared" si="2"/>
        <v>Arany</v>
      </c>
      <c r="Q16"/>
    </row>
    <row r="17" spans="1:17" s="18" customFormat="1" ht="12.75" customHeight="1">
      <c r="A17" s="24">
        <f t="shared" si="0"/>
        <v>5</v>
      </c>
      <c r="B17" s="24">
        <f>Pontozás3X3!A32</f>
        <v>27</v>
      </c>
      <c r="C17" s="25">
        <f>IF($B17&gt;0,VLOOKUP($B17,Nevezés!$A$2:$I$298,2,FALSE),"")</f>
        <v>96</v>
      </c>
      <c r="D17" s="26" t="str">
        <f>IF($B17&gt;0,VLOOKUP($B17,Nevezés!$A$2:$I$298,3,FALSE),"")</f>
        <v>Pánczél Ferenc</v>
      </c>
      <c r="E17" s="26" t="str">
        <f>IF($B17&gt;0,VLOOKUP($B17,Nevezés!$A$2:$I$298,4,FALSE),"")</f>
        <v>M.o.</v>
      </c>
      <c r="F17" s="26" t="str">
        <f>IF($B17&gt;0,VLOOKUP($B17,Nevezés!$A$2:$I$298,5,FALSE),"")</f>
        <v>Tokod</v>
      </c>
      <c r="G17" s="26" t="str">
        <f>IF($B17&gt;0,VLOOKUP($B17,Nevezés!$A$2:$I$298,6,FALSE),"")</f>
        <v>meggy</v>
      </c>
      <c r="H17" s="26">
        <f>IF($B17&gt;0,VLOOKUP($B17,Nevezés!$A$2:$I$298,7,FALSE),"")</f>
        <v>2013</v>
      </c>
      <c r="I17" s="26" t="str">
        <f>IF($B17&gt;0,VLOOKUP($B17,Nevezés!$A$2:$I$298,8,FALSE),"")</f>
        <v>nem érlelt</v>
      </c>
      <c r="J17" s="26">
        <f>IF($B17&gt;0,VLOOKUP($B17,Nevezés!$A$2:$I$298,9,FALSE),"")</f>
        <v>48</v>
      </c>
      <c r="K17" s="39">
        <f>Pontozás3X3!B32</f>
        <v>2</v>
      </c>
      <c r="L17" s="39">
        <f>Pontozás3X3!C32</f>
        <v>18</v>
      </c>
      <c r="M17" s="39">
        <f>Pontozás3X3!D32</f>
        <v>18</v>
      </c>
      <c r="N17" s="39">
        <f>Pontozás3X3!E32</f>
        <v>18</v>
      </c>
      <c r="O17" s="17">
        <f t="shared" si="1"/>
        <v>18</v>
      </c>
      <c r="P17" s="8" t="str">
        <f t="shared" si="2"/>
        <v>Arany</v>
      </c>
      <c r="Q17"/>
    </row>
    <row r="18" spans="1:17" s="18" customFormat="1" ht="12.75" customHeight="1">
      <c r="A18" s="24">
        <f t="shared" si="0"/>
        <v>5</v>
      </c>
      <c r="B18" s="24">
        <f>Pontozás3X3!A81</f>
        <v>72</v>
      </c>
      <c r="C18" s="25">
        <f>IF($B18&gt;0,VLOOKUP($B18,Nevezés!$A$2:$I$298,2,FALSE),"")</f>
        <v>107</v>
      </c>
      <c r="D18" s="26" t="str">
        <f>IF($B18&gt;0,VLOOKUP($B18,Nevezés!$A$2:$I$298,3,FALSE),"")</f>
        <v>Kosztk Ernő</v>
      </c>
      <c r="E18" s="26" t="str">
        <f>IF($B18&gt;0,VLOOKUP($B18,Nevezés!$A$2:$I$298,4,FALSE),"")</f>
        <v>M.o.</v>
      </c>
      <c r="F18" s="26" t="str">
        <f>IF($B18&gt;0,VLOOKUP($B18,Nevezés!$A$2:$I$298,5,FALSE),"")</f>
        <v>Szomor</v>
      </c>
      <c r="G18" s="26" t="str">
        <f>IF($B18&gt;0,VLOOKUP($B18,Nevezés!$A$2:$I$298,6,FALSE),"")</f>
        <v>szilva-sztenly</v>
      </c>
      <c r="H18" s="26">
        <f>IF($B18&gt;0,VLOOKUP($B18,Nevezés!$A$2:$I$298,7,FALSE),"")</f>
        <v>2013</v>
      </c>
      <c r="I18" s="26" t="str">
        <f>IF($B18&gt;0,VLOOKUP($B18,Nevezés!$A$2:$I$298,8,FALSE),"")</f>
        <v>nem érlelt</v>
      </c>
      <c r="J18" s="26">
        <f>IF($B18&gt;0,VLOOKUP($B18,Nevezés!$A$2:$I$298,9,FALSE),"")</f>
        <v>45</v>
      </c>
      <c r="K18" s="39">
        <f>Pontozás3X3!B81</f>
        <v>2</v>
      </c>
      <c r="L18" s="39">
        <f>Pontozás3X3!C81</f>
        <v>18</v>
      </c>
      <c r="M18" s="39">
        <f>Pontozás3X3!D81</f>
        <v>18</v>
      </c>
      <c r="N18" s="39">
        <f>Pontozás3X3!E81</f>
        <v>18</v>
      </c>
      <c r="O18" s="17">
        <f t="shared" si="1"/>
        <v>18</v>
      </c>
      <c r="P18" s="8" t="str">
        <f t="shared" si="2"/>
        <v>Arany</v>
      </c>
      <c r="Q18"/>
    </row>
    <row r="19" spans="1:17" s="18" customFormat="1" ht="12.75" customHeight="1">
      <c r="A19" s="24">
        <f t="shared" si="0"/>
        <v>5</v>
      </c>
      <c r="B19" s="24">
        <f>Pontozás3X3!A123</f>
        <v>117</v>
      </c>
      <c r="C19" s="25">
        <f>IF($B19&gt;0,VLOOKUP($B19,Nevezés!$A$2:$I$298,2,FALSE),"")</f>
        <v>117</v>
      </c>
      <c r="D19" s="26" t="str">
        <f>IF($B19&gt;0,VLOOKUP($B19,Nevezés!$A$2:$I$298,3,FALSE),"")</f>
        <v>Marek Lajos-Petróczi István</v>
      </c>
      <c r="E19" s="26" t="str">
        <f>IF($B19&gt;0,VLOOKUP($B19,Nevezés!$A$2:$I$298,4,FALSE),"")</f>
        <v>M.o.</v>
      </c>
      <c r="F19" s="26" t="str">
        <f>IF($B19&gt;0,VLOOKUP($B19,Nevezés!$A$2:$I$298,5,FALSE),"")</f>
        <v>Bajna</v>
      </c>
      <c r="G19" s="26" t="str">
        <f>IF($B19&gt;0,VLOOKUP($B19,Nevezés!$A$2:$I$298,6,FALSE),"")</f>
        <v>szőlő </v>
      </c>
      <c r="H19" s="26">
        <f>IF($B19&gt;0,VLOOKUP($B19,Nevezés!$A$2:$I$298,7,FALSE),"")</f>
        <v>2013</v>
      </c>
      <c r="I19" s="26" t="str">
        <f>IF($B19&gt;0,VLOOKUP($B19,Nevezés!$A$2:$I$298,8,FALSE),"")</f>
        <v>nem érlelt</v>
      </c>
      <c r="J19" s="26">
        <f>IF($B19&gt;0,VLOOKUP($B19,Nevezés!$A$2:$I$298,9,FALSE),"")</f>
        <v>42</v>
      </c>
      <c r="K19" s="39">
        <f>Pontozás3X3!B123</f>
        <v>2</v>
      </c>
      <c r="L19" s="39">
        <f>Pontozás3X3!C123</f>
        <v>18</v>
      </c>
      <c r="M19" s="39">
        <f>Pontozás3X3!D123</f>
        <v>18</v>
      </c>
      <c r="N19" s="39">
        <f>Pontozás3X3!E123</f>
        <v>18</v>
      </c>
      <c r="O19" s="17">
        <f t="shared" si="1"/>
        <v>18</v>
      </c>
      <c r="P19" s="8" t="str">
        <f t="shared" si="2"/>
        <v>Arany</v>
      </c>
      <c r="Q19"/>
    </row>
    <row r="20" spans="1:17" s="18" customFormat="1" ht="12.75" customHeight="1">
      <c r="A20" s="24">
        <f t="shared" si="0"/>
        <v>5</v>
      </c>
      <c r="B20" s="24">
        <f>Pontozás3X3!A53</f>
        <v>53</v>
      </c>
      <c r="C20" s="25">
        <f>IF($B20&gt;0,VLOOKUP($B20,Nevezés!$A$2:$I$298,2,FALSE),"")</f>
        <v>118</v>
      </c>
      <c r="D20" s="26" t="str">
        <f>IF($B20&gt;0,VLOOKUP($B20,Nevezés!$A$2:$I$298,3,FALSE),"")</f>
        <v>Marek Lajos-Petróczi István</v>
      </c>
      <c r="E20" s="26" t="str">
        <f>IF($B20&gt;0,VLOOKUP($B20,Nevezés!$A$2:$I$298,4,FALSE),"")</f>
        <v>M.o.</v>
      </c>
      <c r="F20" s="26" t="str">
        <f>IF($B20&gt;0,VLOOKUP($B20,Nevezés!$A$2:$I$298,5,FALSE),"")</f>
        <v>Bajna</v>
      </c>
      <c r="G20" s="26" t="str">
        <f>IF($B20&gt;0,VLOOKUP($B20,Nevezés!$A$2:$I$298,6,FALSE),"")</f>
        <v>sárgabarack</v>
      </c>
      <c r="H20" s="26">
        <f>IF($B20&gt;0,VLOOKUP($B20,Nevezés!$A$2:$I$298,7,FALSE),"")</f>
        <v>2013</v>
      </c>
      <c r="I20" s="26" t="str">
        <f>IF($B20&gt;0,VLOOKUP($B20,Nevezés!$A$2:$I$298,8,FALSE),"")</f>
        <v>nem érlelt</v>
      </c>
      <c r="J20" s="26">
        <f>IF($B20&gt;0,VLOOKUP($B20,Nevezés!$A$2:$I$298,9,FALSE),"")</f>
        <v>43</v>
      </c>
      <c r="K20" s="39">
        <f>Pontozás3X3!B53</f>
        <v>3</v>
      </c>
      <c r="L20" s="39">
        <f>Pontozás3X3!C53</f>
        <v>18</v>
      </c>
      <c r="M20" s="39">
        <f>Pontozás3X3!D53</f>
        <v>18</v>
      </c>
      <c r="N20" s="39">
        <f>Pontozás3X3!E53</f>
        <v>18</v>
      </c>
      <c r="O20" s="17">
        <f t="shared" si="1"/>
        <v>18</v>
      </c>
      <c r="P20" s="8" t="str">
        <f t="shared" si="2"/>
        <v>Arany</v>
      </c>
      <c r="Q20"/>
    </row>
    <row r="21" spans="1:17" s="18" customFormat="1" ht="12.75" customHeight="1">
      <c r="A21" s="24">
        <f t="shared" si="0"/>
        <v>5</v>
      </c>
      <c r="B21" s="24">
        <f>Pontozás3X3!A134</f>
        <v>134</v>
      </c>
      <c r="C21" s="25">
        <f>IF($B21&gt;0,VLOOKUP($B21,Nevezés!$A$2:$I$298,2,FALSE),"")</f>
        <v>121</v>
      </c>
      <c r="D21" s="26" t="str">
        <f>IF($B21&gt;0,VLOOKUP($B21,Nevezés!$A$2:$I$298,3,FALSE),"")</f>
        <v>Ruzsa Ármin</v>
      </c>
      <c r="E21" s="26" t="str">
        <f>IF($B21&gt;0,VLOOKUP($B21,Nevezés!$A$2:$I$298,4,FALSE),"")</f>
        <v>M.o.</v>
      </c>
      <c r="F21" s="26" t="str">
        <f>IF($B21&gt;0,VLOOKUP($B21,Nevezés!$A$2:$I$298,5,FALSE),"")</f>
        <v>Mogyorósbánya</v>
      </c>
      <c r="G21" s="26" t="str">
        <f>IF($B21&gt;0,VLOOKUP($B21,Nevezés!$A$2:$I$298,6,FALSE),"")</f>
        <v>törköly Bianka, kékfrankos</v>
      </c>
      <c r="H21" s="26">
        <f>IF($B21&gt;0,VLOOKUP($B21,Nevezés!$A$2:$I$298,7,FALSE),"")</f>
        <v>2013</v>
      </c>
      <c r="I21" s="26" t="str">
        <f>IF($B21&gt;0,VLOOKUP($B21,Nevezés!$A$2:$I$298,8,FALSE),"")</f>
        <v>nem érlelt</v>
      </c>
      <c r="J21" s="26">
        <f>IF($B21&gt;0,VLOOKUP($B21,Nevezés!$A$2:$I$298,9,FALSE),"")</f>
        <v>45</v>
      </c>
      <c r="K21" s="39">
        <f>Pontozás3X3!B134</f>
        <v>3</v>
      </c>
      <c r="L21" s="39">
        <f>Pontozás3X3!C134</f>
        <v>18</v>
      </c>
      <c r="M21" s="39">
        <f>Pontozás3X3!D134</f>
        <v>18</v>
      </c>
      <c r="N21" s="39">
        <f>Pontozás3X3!E134</f>
        <v>18</v>
      </c>
      <c r="O21" s="17">
        <f t="shared" si="1"/>
        <v>18</v>
      </c>
      <c r="P21" s="8" t="str">
        <f t="shared" si="2"/>
        <v>Arany</v>
      </c>
      <c r="Q21"/>
    </row>
    <row r="22" spans="1:17" s="18" customFormat="1" ht="12.75" customHeight="1">
      <c r="A22" s="24">
        <f t="shared" si="0"/>
        <v>5</v>
      </c>
      <c r="B22" s="24">
        <f>Pontozás3X3!A73</f>
        <v>74</v>
      </c>
      <c r="C22" s="25">
        <f>IF($B22&gt;0,VLOOKUP($B22,Nevezés!$A$2:$I$298,2,FALSE),"")</f>
        <v>132</v>
      </c>
      <c r="D22" s="26" t="str">
        <f>IF($B22&gt;0,VLOOKUP($B22,Nevezés!$A$2:$I$298,3,FALSE),"")</f>
        <v>Mali Gyula ifj.</v>
      </c>
      <c r="E22" s="26" t="str">
        <f>IF($B22&gt;0,VLOOKUP($B22,Nevezés!$A$2:$I$298,4,FALSE),"")</f>
        <v>M.o.</v>
      </c>
      <c r="F22" s="26" t="str">
        <f>IF($B22&gt;0,VLOOKUP($B22,Nevezés!$A$2:$I$298,5,FALSE),"")</f>
        <v>Sárisáp</v>
      </c>
      <c r="G22" s="26" t="str">
        <f>IF($B22&gt;0,VLOOKUP($B22,Nevezés!$A$2:$I$298,6,FALSE),"")</f>
        <v>elena szilva</v>
      </c>
      <c r="H22" s="26">
        <f>IF($B22&gt;0,VLOOKUP($B22,Nevezés!$A$2:$I$298,7,FALSE),"")</f>
        <v>2013</v>
      </c>
      <c r="I22" s="26" t="str">
        <f>IF($B22&gt;0,VLOOKUP($B22,Nevezés!$A$2:$I$298,8,FALSE),"")</f>
        <v>nem érlelt</v>
      </c>
      <c r="J22" s="26">
        <f>IF($B22&gt;0,VLOOKUP($B22,Nevezés!$A$2:$I$298,9,FALSE),"")</f>
        <v>43</v>
      </c>
      <c r="K22" s="39">
        <f>Pontozás3X3!B73</f>
        <v>3</v>
      </c>
      <c r="L22" s="39">
        <f>Pontozás3X3!C73</f>
        <v>18</v>
      </c>
      <c r="M22" s="39">
        <f>Pontozás3X3!D73</f>
        <v>18</v>
      </c>
      <c r="N22" s="39">
        <f>Pontozás3X3!E73</f>
        <v>18</v>
      </c>
      <c r="O22" s="17">
        <f t="shared" si="1"/>
        <v>18</v>
      </c>
      <c r="P22" s="8" t="str">
        <f t="shared" si="2"/>
        <v>Arany</v>
      </c>
      <c r="Q22"/>
    </row>
    <row r="23" spans="1:17" s="18" customFormat="1" ht="12.75" customHeight="1">
      <c r="A23" s="24">
        <f t="shared" si="0"/>
        <v>22</v>
      </c>
      <c r="B23" s="24">
        <f>Pontozás3X3!A124</f>
        <v>121</v>
      </c>
      <c r="C23" s="25">
        <f>IF($B23&gt;0,VLOOKUP($B23,Nevezés!$A$2:$I$298,2,FALSE),"")</f>
        <v>3</v>
      </c>
      <c r="D23" s="26" t="str">
        <f>IF($B23&gt;0,VLOOKUP($B23,Nevezés!$A$2:$I$298,3,FALSE),"")</f>
        <v>Mali Sándor</v>
      </c>
      <c r="E23" s="26" t="str">
        <f>IF($B23&gt;0,VLOOKUP($B23,Nevezés!$A$2:$I$298,4,FALSE),"")</f>
        <v>M.o.</v>
      </c>
      <c r="F23" s="26" t="str">
        <f>IF($B23&gt;0,VLOOKUP($B23,Nevezés!$A$2:$I$298,5,FALSE),"")</f>
        <v>Sárisáp</v>
      </c>
      <c r="G23" s="26" t="str">
        <f>IF($B23&gt;0,VLOOKUP($B23,Nevezés!$A$2:$I$298,6,FALSE),"")</f>
        <v>törlöly-kék frankos</v>
      </c>
      <c r="H23" s="26">
        <f>IF($B23&gt;0,VLOOKUP($B23,Nevezés!$A$2:$I$298,7,FALSE),"")</f>
        <v>2013</v>
      </c>
      <c r="I23" s="26" t="str">
        <f>IF($B23&gt;0,VLOOKUP($B23,Nevezés!$A$2:$I$298,8,FALSE),"")</f>
        <v>nem érlelt</v>
      </c>
      <c r="J23" s="26">
        <f>IF($B23&gt;0,VLOOKUP($B23,Nevezés!$A$2:$I$298,9,FALSE),"")</f>
        <v>46</v>
      </c>
      <c r="K23" s="39">
        <f>Pontozás3X3!B124</f>
        <v>1</v>
      </c>
      <c r="L23" s="39">
        <f>Pontozás3X3!C124</f>
        <v>17</v>
      </c>
      <c r="M23" s="39">
        <f>Pontozás3X3!D124</f>
        <v>17</v>
      </c>
      <c r="N23" s="39">
        <f>Pontozás3X3!E124</f>
        <v>17</v>
      </c>
      <c r="O23" s="17">
        <f t="shared" si="1"/>
        <v>17</v>
      </c>
      <c r="P23" s="8" t="str">
        <f t="shared" si="2"/>
        <v>Ezüst</v>
      </c>
      <c r="Q23"/>
    </row>
    <row r="24" spans="1:17" s="18" customFormat="1" ht="12.75" customHeight="1">
      <c r="A24" s="24">
        <f t="shared" si="0"/>
        <v>22</v>
      </c>
      <c r="B24" s="24">
        <f>Pontozás3X3!A68</f>
        <v>66</v>
      </c>
      <c r="C24" s="25">
        <f>IF($B24&gt;0,VLOOKUP($B24,Nevezés!$A$2:$I$298,2,FALSE),"")</f>
        <v>25</v>
      </c>
      <c r="D24" s="26" t="str">
        <f>IF($B24&gt;0,VLOOKUP($B24,Nevezés!$A$2:$I$298,3,FALSE),"")</f>
        <v>Schummel Tamás</v>
      </c>
      <c r="E24" s="26" t="str">
        <f>IF($B24&gt;0,VLOOKUP($B24,Nevezés!$A$2:$I$298,4,FALSE),"")</f>
        <v>M.o.</v>
      </c>
      <c r="F24" s="26" t="str">
        <f>IF($B24&gt;0,VLOOKUP($B24,Nevezés!$A$2:$I$298,5,FALSE),"")</f>
        <v>Sárisáp</v>
      </c>
      <c r="G24" s="26" t="str">
        <f>IF($B24&gt;0,VLOOKUP($B24,Nevezés!$A$2:$I$298,6,FALSE),"")</f>
        <v>szilva čačanska lepotica Silvia</v>
      </c>
      <c r="H24" s="26">
        <f>IF($B24&gt;0,VLOOKUP($B24,Nevezés!$A$2:$I$298,7,FALSE),"")</f>
        <v>2013</v>
      </c>
      <c r="I24" s="26" t="str">
        <f>IF($B24&gt;0,VLOOKUP($B24,Nevezés!$A$2:$I$298,8,FALSE),"")</f>
        <v>nem érlelt</v>
      </c>
      <c r="J24" s="26">
        <f>IF($B24&gt;0,VLOOKUP($B24,Nevezés!$A$2:$I$298,9,FALSE),"")</f>
        <v>47</v>
      </c>
      <c r="K24" s="39">
        <f>Pontozás3X3!B68</f>
        <v>2</v>
      </c>
      <c r="L24" s="39">
        <f>Pontozás3X3!C68</f>
        <v>17</v>
      </c>
      <c r="M24" s="39">
        <f>Pontozás3X3!D68</f>
        <v>17</v>
      </c>
      <c r="N24" s="39">
        <f>Pontozás3X3!E68</f>
        <v>17</v>
      </c>
      <c r="O24" s="17">
        <f t="shared" si="1"/>
        <v>17</v>
      </c>
      <c r="P24" s="8" t="str">
        <f t="shared" si="2"/>
        <v>Ezüst</v>
      </c>
      <c r="Q24"/>
    </row>
    <row r="25" spans="1:17" s="18" customFormat="1" ht="12.75" customHeight="1">
      <c r="A25" s="24">
        <f t="shared" si="0"/>
        <v>22</v>
      </c>
      <c r="B25" s="24">
        <f>Pontozás3X3!A2</f>
        <v>1</v>
      </c>
      <c r="C25" s="25">
        <f>IF($B25&gt;0,VLOOKUP($B25,Nevezés!$A$2:$I$298,2,FALSE),"")</f>
        <v>38</v>
      </c>
      <c r="D25" s="26" t="str">
        <f>IF($B25&gt;0,VLOOKUP($B25,Nevezés!$A$2:$I$298,3,FALSE),"")</f>
        <v>Madar Péter</v>
      </c>
      <c r="E25" s="26" t="str">
        <f>IF($B25&gt;0,VLOOKUP($B25,Nevezés!$A$2:$I$298,4,FALSE),"")</f>
        <v>M.o.</v>
      </c>
      <c r="F25" s="26" t="str">
        <f>IF($B25&gt;0,VLOOKUP($B25,Nevezés!$A$2:$I$298,5,FALSE),"")</f>
        <v>Tiszavasvári</v>
      </c>
      <c r="G25" s="26" t="str">
        <f>IF($B25&gt;0,VLOOKUP($B25,Nevezés!$A$2:$I$298,6,FALSE),"")</f>
        <v>vegyes alma</v>
      </c>
      <c r="H25" s="26">
        <f>IF($B25&gt;0,VLOOKUP($B25,Nevezés!$A$2:$I$298,7,FALSE),"")</f>
        <v>2013</v>
      </c>
      <c r="I25" s="26" t="str">
        <f>IF($B25&gt;0,VLOOKUP($B25,Nevezés!$A$2:$I$298,8,FALSE),"")</f>
        <v>nem érlelt</v>
      </c>
      <c r="J25" s="26">
        <f>IF($B25&gt;0,VLOOKUP($B25,Nevezés!$A$2:$I$298,9,FALSE),"")</f>
        <v>48</v>
      </c>
      <c r="K25" s="39">
        <f>Pontozás3X3!B2</f>
        <v>3</v>
      </c>
      <c r="L25" s="39">
        <f>Pontozás3X3!C2</f>
        <v>17</v>
      </c>
      <c r="M25" s="39">
        <f>Pontozás3X3!D2</f>
        <v>17</v>
      </c>
      <c r="N25" s="39">
        <f>Pontozás3X3!E2</f>
        <v>17</v>
      </c>
      <c r="O25" s="17">
        <f t="shared" si="1"/>
        <v>17</v>
      </c>
      <c r="P25" s="8" t="str">
        <f t="shared" si="2"/>
        <v>Ezüst</v>
      </c>
      <c r="Q25"/>
    </row>
    <row r="26" spans="1:17" s="18" customFormat="1" ht="12.75" customHeight="1">
      <c r="A26" s="24">
        <f t="shared" si="0"/>
        <v>22</v>
      </c>
      <c r="B26" s="24">
        <f>Pontozás3X3!A109</f>
        <v>105</v>
      </c>
      <c r="C26" s="25">
        <f>IF($B26&gt;0,VLOOKUP($B26,Nevezés!$A$2:$I$298,2,FALSE),"")</f>
        <v>43</v>
      </c>
      <c r="D26" s="26" t="str">
        <f>IF($B26&gt;0,VLOOKUP($B26,Nevezés!$A$2:$I$298,3,FALSE),"")</f>
        <v>Kaszács Róbert</v>
      </c>
      <c r="E26" s="26" t="str">
        <f>IF($B26&gt;0,VLOOKUP($B26,Nevezés!$A$2:$I$298,4,FALSE),"")</f>
        <v>M.o.</v>
      </c>
      <c r="F26" s="26" t="str">
        <f>IF($B26&gt;0,VLOOKUP($B26,Nevezés!$A$2:$I$298,5,FALSE),"")</f>
        <v>Budapest</v>
      </c>
      <c r="G26" s="26" t="str">
        <f>IF($B26&gt;0,VLOOKUP($B26,Nevezés!$A$2:$I$298,6,FALSE),"")</f>
        <v>szőlő sárga muskotály</v>
      </c>
      <c r="H26" s="26">
        <f>IF($B26&gt;0,VLOOKUP($B26,Nevezés!$A$2:$I$298,7,FALSE),"")</f>
        <v>2013</v>
      </c>
      <c r="I26" s="26" t="str">
        <f>IF($B26&gt;0,VLOOKUP($B26,Nevezés!$A$2:$I$298,8,FALSE),"")</f>
        <v>nem érlelt</v>
      </c>
      <c r="J26" s="26">
        <f>IF($B26&gt;0,VLOOKUP($B26,Nevezés!$A$2:$I$298,9,FALSE),"")</f>
        <v>48</v>
      </c>
      <c r="K26" s="39">
        <f>Pontozás3X3!B109</f>
        <v>2</v>
      </c>
      <c r="L26" s="39">
        <f>Pontozás3X3!C109</f>
        <v>17</v>
      </c>
      <c r="M26" s="39">
        <f>Pontozás3X3!D109</f>
        <v>17</v>
      </c>
      <c r="N26" s="39">
        <f>Pontozás3X3!E109</f>
        <v>17</v>
      </c>
      <c r="O26" s="17">
        <f t="shared" si="1"/>
        <v>17</v>
      </c>
      <c r="P26" s="8" t="str">
        <f t="shared" si="2"/>
        <v>Ezüst</v>
      </c>
      <c r="Q26"/>
    </row>
    <row r="27" spans="1:17" s="18" customFormat="1" ht="12.75" customHeight="1">
      <c r="A27" s="24">
        <f t="shared" si="0"/>
        <v>22</v>
      </c>
      <c r="B27" s="24">
        <f>Pontozás3X3!A70</f>
        <v>70</v>
      </c>
      <c r="C27" s="25">
        <f>IF($B27&gt;0,VLOOKUP($B27,Nevezés!$A$2:$I$298,2,FALSE),"")</f>
        <v>54</v>
      </c>
      <c r="D27" s="26" t="str">
        <f>IF($B27&gt;0,VLOOKUP($B27,Nevezés!$A$2:$I$298,3,FALSE),"")</f>
        <v>Palik Klára</v>
      </c>
      <c r="E27" s="26" t="str">
        <f>IF($B27&gt;0,VLOOKUP($B27,Nevezés!$A$2:$I$298,4,FALSE),"")</f>
        <v>Szlo.</v>
      </c>
      <c r="F27" s="26" t="str">
        <f>IF($B27&gt;0,VLOOKUP($B27,Nevezés!$A$2:$I$298,5,FALSE),"")</f>
        <v>Zseliz</v>
      </c>
      <c r="G27" s="26" t="str">
        <f>IF($B27&gt;0,VLOOKUP($B27,Nevezés!$A$2:$I$298,6,FALSE),"")</f>
        <v>Szilva</v>
      </c>
      <c r="H27" s="26">
        <f>IF($B27&gt;0,VLOOKUP($B27,Nevezés!$A$2:$I$298,7,FALSE),"")</f>
        <v>2012</v>
      </c>
      <c r="I27" s="26" t="str">
        <f>IF($B27&gt;0,VLOOKUP($B27,Nevezés!$A$2:$I$298,8,FALSE),"")</f>
        <v>nem érlelt</v>
      </c>
      <c r="J27" s="26">
        <f>IF($B27&gt;0,VLOOKUP($B27,Nevezés!$A$2:$I$298,9,FALSE),"")</f>
        <v>40</v>
      </c>
      <c r="K27" s="39">
        <f>Pontozás3X3!B70</f>
        <v>1</v>
      </c>
      <c r="L27" s="39">
        <f>Pontozás3X3!C70</f>
        <v>17</v>
      </c>
      <c r="M27" s="39">
        <f>Pontozás3X3!D70</f>
        <v>17</v>
      </c>
      <c r="N27" s="39">
        <f>Pontozás3X3!E70</f>
        <v>17</v>
      </c>
      <c r="O27" s="17">
        <f t="shared" si="1"/>
        <v>17</v>
      </c>
      <c r="P27" s="8" t="str">
        <f t="shared" si="2"/>
        <v>Ezüst</v>
      </c>
      <c r="Q27"/>
    </row>
    <row r="28" spans="1:17" s="18" customFormat="1" ht="12.75" customHeight="1">
      <c r="A28" s="24">
        <f t="shared" si="0"/>
        <v>22</v>
      </c>
      <c r="B28" s="24">
        <f>Pontozás3X3!A107</f>
        <v>107</v>
      </c>
      <c r="C28" s="25">
        <f>IF($B28&gt;0,VLOOKUP($B28,Nevezés!$A$2:$I$298,2,FALSE),"")</f>
        <v>58</v>
      </c>
      <c r="D28" s="26" t="str">
        <f>IF($B28&gt;0,VLOOKUP($B28,Nevezés!$A$2:$I$298,3,FALSE),"")</f>
        <v>Biocentrum</v>
      </c>
      <c r="E28" s="26" t="str">
        <f>IF($B28&gt;0,VLOOKUP($B28,Nevezés!$A$2:$I$298,4,FALSE),"")</f>
        <v>Szlo.</v>
      </c>
      <c r="F28" s="26" t="str">
        <f>IF($B28&gt;0,VLOOKUP($B28,Nevezés!$A$2:$I$298,5,FALSE),"")</f>
        <v>Zseliz</v>
      </c>
      <c r="G28" s="26" t="str">
        <f>IF($B28&gt;0,VLOOKUP($B28,Nevezés!$A$2:$I$298,6,FALSE),"")</f>
        <v>Bio-Muskotály</v>
      </c>
      <c r="H28" s="26">
        <f>IF($B28&gt;0,VLOOKUP($B28,Nevezés!$A$2:$I$298,7,FALSE),"")</f>
        <v>2012</v>
      </c>
      <c r="I28" s="26" t="str">
        <f>IF($B28&gt;0,VLOOKUP($B28,Nevezés!$A$2:$I$298,8,FALSE),"")</f>
        <v>nem érlelt</v>
      </c>
      <c r="J28" s="26">
        <f>IF($B28&gt;0,VLOOKUP($B28,Nevezés!$A$2:$I$298,9,FALSE),"")</f>
        <v>40</v>
      </c>
      <c r="K28" s="39">
        <f>Pontozás3X3!B107</f>
        <v>3</v>
      </c>
      <c r="L28" s="39">
        <f>Pontozás3X3!C107</f>
        <v>17</v>
      </c>
      <c r="M28" s="39">
        <f>Pontozás3X3!D107</f>
        <v>17</v>
      </c>
      <c r="N28" s="39">
        <f>Pontozás3X3!E107</f>
        <v>17</v>
      </c>
      <c r="O28" s="17">
        <f t="shared" si="1"/>
        <v>17</v>
      </c>
      <c r="P28" s="8" t="str">
        <f t="shared" si="2"/>
        <v>Ezüst</v>
      </c>
      <c r="Q28"/>
    </row>
    <row r="29" spans="1:17" s="18" customFormat="1" ht="12.75" customHeight="1">
      <c r="A29" s="24">
        <f t="shared" si="0"/>
        <v>22</v>
      </c>
      <c r="B29" s="24">
        <f>Pontozás3X3!A10</f>
        <v>4</v>
      </c>
      <c r="C29" s="25">
        <f>IF($B29&gt;0,VLOOKUP($B29,Nevezés!$A$2:$I$298,2,FALSE),"")</f>
        <v>59</v>
      </c>
      <c r="D29" s="26" t="str">
        <f>IF($B29&gt;0,VLOOKUP($B29,Nevezés!$A$2:$I$298,3,FALSE),"")</f>
        <v>Biocentrum</v>
      </c>
      <c r="E29" s="26" t="str">
        <f>IF($B29&gt;0,VLOOKUP($B29,Nevezés!$A$2:$I$298,4,FALSE),"")</f>
        <v>Szlo.</v>
      </c>
      <c r="F29" s="26" t="str">
        <f>IF($B29&gt;0,VLOOKUP($B29,Nevezés!$A$2:$I$298,5,FALSE),"")</f>
        <v>Zseliz</v>
      </c>
      <c r="G29" s="26" t="str">
        <f>IF($B29&gt;0,VLOOKUP($B29,Nevezés!$A$2:$I$298,6,FALSE),"")</f>
        <v>Bio-Alma</v>
      </c>
      <c r="H29" s="26">
        <f>IF($B29&gt;0,VLOOKUP($B29,Nevezés!$A$2:$I$298,7,FALSE),"")</f>
        <v>2012</v>
      </c>
      <c r="I29" s="26" t="str">
        <f>IF($B29&gt;0,VLOOKUP($B29,Nevezés!$A$2:$I$298,8,FALSE),"")</f>
        <v>nem érlelt</v>
      </c>
      <c r="J29" s="26">
        <f>IF($B29&gt;0,VLOOKUP($B29,Nevezés!$A$2:$I$298,9,FALSE),"")</f>
        <v>40</v>
      </c>
      <c r="K29" s="39">
        <f>Pontozás3X3!B10</f>
        <v>1</v>
      </c>
      <c r="L29" s="39">
        <f>Pontozás3X3!C10</f>
        <v>17</v>
      </c>
      <c r="M29" s="39">
        <f>Pontozás3X3!D10</f>
        <v>17</v>
      </c>
      <c r="N29" s="39">
        <f>Pontozás3X3!E10</f>
        <v>17</v>
      </c>
      <c r="O29" s="17">
        <f t="shared" si="1"/>
        <v>17</v>
      </c>
      <c r="P29" s="8" t="str">
        <f t="shared" si="2"/>
        <v>Ezüst</v>
      </c>
      <c r="Q29"/>
    </row>
    <row r="30" spans="1:17" s="18" customFormat="1" ht="12.75" customHeight="1">
      <c r="A30" s="24">
        <f t="shared" si="0"/>
        <v>22</v>
      </c>
      <c r="B30" s="24">
        <f>Pontozás3X3!A45</f>
        <v>47</v>
      </c>
      <c r="C30" s="25">
        <f>IF($B30&gt;0,VLOOKUP($B30,Nevezés!$A$2:$I$298,2,FALSE),"")</f>
        <v>84</v>
      </c>
      <c r="D30" s="26" t="str">
        <f>IF($B30&gt;0,VLOOKUP($B30,Nevezés!$A$2:$I$298,3,FALSE),"")</f>
        <v>Solymos Attila</v>
      </c>
      <c r="E30" s="26" t="str">
        <f>IF($B30&gt;0,VLOOKUP($B30,Nevezés!$A$2:$I$298,4,FALSE),"")</f>
        <v>M.o.</v>
      </c>
      <c r="F30" s="26" t="str">
        <f>IF($B30&gt;0,VLOOKUP($B30,Nevezés!$A$2:$I$298,5,FALSE),"")</f>
        <v>Pilisvörösvár</v>
      </c>
      <c r="G30" s="26" t="str">
        <f>IF($B30&gt;0,VLOOKUP($B30,Nevezés!$A$2:$I$298,6,FALSE),"")</f>
        <v>sárgabarack</v>
      </c>
      <c r="H30" s="26">
        <f>IF($B30&gt;0,VLOOKUP($B30,Nevezés!$A$2:$I$298,7,FALSE),"")</f>
        <v>2013</v>
      </c>
      <c r="I30" s="26" t="str">
        <f>IF($B30&gt;0,VLOOKUP($B30,Nevezés!$A$2:$I$298,8,FALSE),"")</f>
        <v>nem érlelt</v>
      </c>
      <c r="J30" s="26">
        <f>IF($B30&gt;0,VLOOKUP($B30,Nevezés!$A$2:$I$298,9,FALSE),"")</f>
        <v>44</v>
      </c>
      <c r="K30" s="39">
        <f>Pontozás3X3!B45</f>
        <v>3</v>
      </c>
      <c r="L30" s="39">
        <f>Pontozás3X3!C45</f>
        <v>17</v>
      </c>
      <c r="M30" s="39">
        <f>Pontozás3X3!D45</f>
        <v>17</v>
      </c>
      <c r="N30" s="39">
        <f>Pontozás3X3!E45</f>
        <v>17</v>
      </c>
      <c r="O30" s="17">
        <f t="shared" si="1"/>
        <v>17</v>
      </c>
      <c r="P30" s="8" t="str">
        <f t="shared" si="2"/>
        <v>Ezüst</v>
      </c>
      <c r="Q30"/>
    </row>
    <row r="31" spans="1:17" s="18" customFormat="1" ht="12.75" customHeight="1">
      <c r="A31" s="24">
        <f t="shared" si="0"/>
        <v>22</v>
      </c>
      <c r="B31" s="24">
        <f>Pontozás3X3!A48</f>
        <v>48</v>
      </c>
      <c r="C31" s="25">
        <f>IF($B31&gt;0,VLOOKUP($B31,Nevezés!$A$2:$I$298,2,FALSE),"")</f>
        <v>89</v>
      </c>
      <c r="D31" s="26" t="str">
        <f>IF($B31&gt;0,VLOOKUP($B31,Nevezés!$A$2:$I$298,3,FALSE),"")</f>
        <v>Solymos Attila</v>
      </c>
      <c r="E31" s="26" t="str">
        <f>IF($B31&gt;0,VLOOKUP($B31,Nevezés!$A$2:$I$298,4,FALSE),"")</f>
        <v>M.o.</v>
      </c>
      <c r="F31" s="26" t="str">
        <f>IF($B31&gt;0,VLOOKUP($B31,Nevezés!$A$2:$I$298,5,FALSE),"")</f>
        <v>Pilisvörösvár</v>
      </c>
      <c r="G31" s="26" t="str">
        <f>IF($B31&gt;0,VLOOKUP($B31,Nevezés!$A$2:$I$298,6,FALSE),"")</f>
        <v>sárgabarack </v>
      </c>
      <c r="H31" s="26">
        <f>IF($B31&gt;0,VLOOKUP($B31,Nevezés!$A$2:$I$298,7,FALSE),"")</f>
        <v>2013</v>
      </c>
      <c r="I31" s="26" t="str">
        <f>IF($B31&gt;0,VLOOKUP($B31,Nevezés!$A$2:$I$298,8,FALSE),"")</f>
        <v>eperfahordós</v>
      </c>
      <c r="J31" s="26">
        <f>IF($B31&gt;0,VLOOKUP($B31,Nevezés!$A$2:$I$298,9,FALSE),"")</f>
        <v>44</v>
      </c>
      <c r="K31" s="39">
        <f>Pontozás3X3!B48</f>
        <v>2</v>
      </c>
      <c r="L31" s="39">
        <f>Pontozás3X3!C48</f>
        <v>17</v>
      </c>
      <c r="M31" s="39">
        <f>Pontozás3X3!D48</f>
        <v>17</v>
      </c>
      <c r="N31" s="39">
        <f>Pontozás3X3!E48</f>
        <v>17</v>
      </c>
      <c r="O31" s="17">
        <f t="shared" si="1"/>
        <v>17</v>
      </c>
      <c r="P31" s="8" t="str">
        <f t="shared" si="2"/>
        <v>Ezüst</v>
      </c>
      <c r="Q31"/>
    </row>
    <row r="32" spans="1:17" s="18" customFormat="1" ht="12.75" customHeight="1">
      <c r="A32" s="24">
        <f t="shared" si="0"/>
        <v>22</v>
      </c>
      <c r="B32" s="24">
        <f>Pontozás3X3!A128</f>
        <v>129</v>
      </c>
      <c r="C32" s="25">
        <f>IF($B32&gt;0,VLOOKUP($B32,Nevezés!$A$2:$I$298,2,FALSE),"")</f>
        <v>92</v>
      </c>
      <c r="D32" s="26" t="str">
        <f>IF($B32&gt;0,VLOOKUP($B32,Nevezés!$A$2:$I$298,3,FALSE),"")</f>
        <v>Pánczél Ferenc</v>
      </c>
      <c r="E32" s="26" t="str">
        <f>IF($B32&gt;0,VLOOKUP($B32,Nevezés!$A$2:$I$298,4,FALSE),"")</f>
        <v>M.o.</v>
      </c>
      <c r="F32" s="26" t="str">
        <f>IF($B32&gt;0,VLOOKUP($B32,Nevezés!$A$2:$I$298,5,FALSE),"")</f>
        <v>Tokod</v>
      </c>
      <c r="G32" s="26" t="str">
        <f>IF($B32&gt;0,VLOOKUP($B32,Nevezés!$A$2:$I$298,6,FALSE),"")</f>
        <v>törköly olasz rizling,sav.blan,tramini</v>
      </c>
      <c r="H32" s="26">
        <f>IF($B32&gt;0,VLOOKUP($B32,Nevezés!$A$2:$I$298,7,FALSE),"")</f>
        <v>2012</v>
      </c>
      <c r="I32" s="26" t="str">
        <f>IF($B32&gt;0,VLOOKUP($B32,Nevezés!$A$2:$I$298,8,FALSE),"")</f>
        <v>nem érlelt</v>
      </c>
      <c r="J32" s="26">
        <f>IF($B32&gt;0,VLOOKUP($B32,Nevezés!$A$2:$I$298,9,FALSE),"")</f>
        <v>47</v>
      </c>
      <c r="K32" s="39">
        <f>Pontozás3X3!B128</f>
        <v>2</v>
      </c>
      <c r="L32" s="39">
        <f>Pontozás3X3!C128</f>
        <v>17</v>
      </c>
      <c r="M32" s="39">
        <f>Pontozás3X3!D128</f>
        <v>17</v>
      </c>
      <c r="N32" s="39">
        <f>Pontozás3X3!E128</f>
        <v>17</v>
      </c>
      <c r="O32" s="17">
        <f t="shared" si="1"/>
        <v>17</v>
      </c>
      <c r="P32" s="8" t="str">
        <f t="shared" si="2"/>
        <v>Ezüst</v>
      </c>
      <c r="Q32"/>
    </row>
    <row r="33" spans="1:17" s="18" customFormat="1" ht="12.75" customHeight="1">
      <c r="A33" s="24">
        <f t="shared" si="0"/>
        <v>22</v>
      </c>
      <c r="B33" s="24">
        <f>Pontozás3X3!A23</f>
        <v>23</v>
      </c>
      <c r="C33" s="25">
        <f>IF($B33&gt;0,VLOOKUP($B33,Nevezés!$A$2:$I$298,2,FALSE),"")</f>
        <v>95</v>
      </c>
      <c r="D33" s="26" t="str">
        <f>IF($B33&gt;0,VLOOKUP($B33,Nevezés!$A$2:$I$298,3,FALSE),"")</f>
        <v>Pánczél Ferenc</v>
      </c>
      <c r="E33" s="26" t="str">
        <f>IF($B33&gt;0,VLOOKUP($B33,Nevezés!$A$2:$I$298,4,FALSE),"")</f>
        <v>M.o.</v>
      </c>
      <c r="F33" s="26" t="str">
        <f>IF($B33&gt;0,VLOOKUP($B33,Nevezés!$A$2:$I$298,5,FALSE),"")</f>
        <v>Tokod</v>
      </c>
      <c r="G33" s="26" t="str">
        <f>IF($B33&gt;0,VLOOKUP($B33,Nevezés!$A$2:$I$298,6,FALSE),"")</f>
        <v>cseresznye</v>
      </c>
      <c r="H33" s="26">
        <f>IF($B33&gt;0,VLOOKUP($B33,Nevezés!$A$2:$I$298,7,FALSE),"")</f>
        <v>2012</v>
      </c>
      <c r="I33" s="26" t="str">
        <f>IF($B33&gt;0,VLOOKUP($B33,Nevezés!$A$2:$I$298,8,FALSE),"")</f>
        <v>nem érlelt</v>
      </c>
      <c r="J33" s="26">
        <f>IF($B33&gt;0,VLOOKUP($B33,Nevezés!$A$2:$I$298,9,FALSE),"")</f>
        <v>46</v>
      </c>
      <c r="K33" s="39">
        <f>Pontozás3X3!B23</f>
        <v>3</v>
      </c>
      <c r="L33" s="39">
        <f>Pontozás3X3!C23</f>
        <v>17</v>
      </c>
      <c r="M33" s="39">
        <f>Pontozás3X3!D23</f>
        <v>17</v>
      </c>
      <c r="N33" s="39">
        <f>Pontozás3X3!E23</f>
        <v>17</v>
      </c>
      <c r="O33" s="17">
        <f t="shared" si="1"/>
        <v>17</v>
      </c>
      <c r="P33" s="8" t="str">
        <f t="shared" si="2"/>
        <v>Ezüst</v>
      </c>
      <c r="Q33"/>
    </row>
    <row r="34" spans="1:17" s="18" customFormat="1" ht="12.75" customHeight="1">
      <c r="A34" s="24">
        <f aca="true" t="shared" si="3" ref="A34:A65">RANK(O34,$O$2:$O$148,0)</f>
        <v>22</v>
      </c>
      <c r="B34" s="24">
        <f>Pontozás3X3!A115</f>
        <v>112</v>
      </c>
      <c r="C34" s="25">
        <f>IF($B34&gt;0,VLOOKUP($B34,Nevezés!$A$2:$I$298,2,FALSE),"")</f>
        <v>100</v>
      </c>
      <c r="D34" s="26" t="str">
        <f>IF($B34&gt;0,VLOOKUP($B34,Nevezés!$A$2:$I$298,3,FALSE),"")</f>
        <v>Muthné Katona Mária</v>
      </c>
      <c r="E34" s="26" t="str">
        <f>IF($B34&gt;0,VLOOKUP($B34,Nevezés!$A$2:$I$298,4,FALSE),"")</f>
        <v>M.o.</v>
      </c>
      <c r="F34" s="26" t="str">
        <f>IF($B34&gt;0,VLOOKUP($B34,Nevezés!$A$2:$I$298,5,FALSE),"")</f>
        <v>Báta</v>
      </c>
      <c r="G34" s="26" t="str">
        <f>IF($B34&gt;0,VLOOKUP($B34,Nevezés!$A$2:$I$298,6,FALSE),"")</f>
        <v>borseprő olaszrizling</v>
      </c>
      <c r="H34" s="26">
        <f>IF($B34&gt;0,VLOOKUP($B34,Nevezés!$A$2:$I$298,7,FALSE),"")</f>
        <v>2013</v>
      </c>
      <c r="I34" s="26" t="str">
        <f>IF($B34&gt;0,VLOOKUP($B34,Nevezés!$A$2:$I$298,8,FALSE),"")</f>
        <v>nem érlelt</v>
      </c>
      <c r="J34" s="26">
        <f>IF($B34&gt;0,VLOOKUP($B34,Nevezés!$A$2:$I$298,9,FALSE),"")</f>
        <v>39</v>
      </c>
      <c r="K34" s="39">
        <f>Pontozás3X3!B115</f>
        <v>1</v>
      </c>
      <c r="L34" s="39">
        <f>Pontozás3X3!C115</f>
        <v>17</v>
      </c>
      <c r="M34" s="39">
        <f>Pontozás3X3!D115</f>
        <v>17</v>
      </c>
      <c r="N34" s="39">
        <f>Pontozás3X3!E115</f>
        <v>17</v>
      </c>
      <c r="O34" s="17">
        <f aca="true" t="shared" si="4" ref="O34:O65">AVERAGE(L34:N34)</f>
        <v>17</v>
      </c>
      <c r="P34" s="8" t="str">
        <f aca="true" t="shared" si="5" ref="P34:P65">IF(O34&gt;=18,"Arany",IF(O34&gt;=16,"Ezüst",IF(O34&gt;=14,"Bronz"," ")))</f>
        <v>Ezüst</v>
      </c>
      <c r="Q34"/>
    </row>
    <row r="35" spans="1:17" s="18" customFormat="1" ht="12.75" customHeight="1">
      <c r="A35" s="24">
        <f t="shared" si="3"/>
        <v>22</v>
      </c>
      <c r="B35" s="24">
        <f>Pontozás3X3!A99</f>
        <v>101</v>
      </c>
      <c r="C35" s="25">
        <f>IF($B35&gt;0,VLOOKUP($B35,Nevezés!$A$2:$I$298,2,FALSE),"")</f>
        <v>114</v>
      </c>
      <c r="D35" s="26" t="str">
        <f>IF($B35&gt;0,VLOOKUP($B35,Nevezés!$A$2:$I$298,3,FALSE),"")</f>
        <v>Russói Tamás</v>
      </c>
      <c r="E35" s="26" t="str">
        <f>IF($B35&gt;0,VLOOKUP($B35,Nevezés!$A$2:$I$298,4,FALSE),"")</f>
        <v>M.o.</v>
      </c>
      <c r="F35" s="26" t="str">
        <f>IF($B35&gt;0,VLOOKUP($B35,Nevezés!$A$2:$I$298,5,FALSE),"")</f>
        <v>Bajna</v>
      </c>
      <c r="G35" s="26" t="str">
        <f>IF($B35&gt;0,VLOOKUP($B35,Nevezés!$A$2:$I$298,6,FALSE),"")</f>
        <v>Fekete ribizli</v>
      </c>
      <c r="H35" s="26">
        <f>IF($B35&gt;0,VLOOKUP($B35,Nevezés!$A$2:$I$298,7,FALSE),"")</f>
        <v>2013</v>
      </c>
      <c r="I35" s="26" t="str">
        <f>IF($B35&gt;0,VLOOKUP($B35,Nevezés!$A$2:$I$298,8,FALSE),"")</f>
        <v>nem érlelt</v>
      </c>
      <c r="J35" s="26">
        <f>IF($B35&gt;0,VLOOKUP($B35,Nevezés!$A$2:$I$298,9,FALSE),"")</f>
        <v>47.5</v>
      </c>
      <c r="K35" s="39">
        <f>Pontozás3X3!B99</f>
        <v>3</v>
      </c>
      <c r="L35" s="39">
        <f>Pontozás3X3!C99</f>
        <v>17</v>
      </c>
      <c r="M35" s="39">
        <f>Pontozás3X3!D99</f>
        <v>17</v>
      </c>
      <c r="N35" s="39">
        <f>Pontozás3X3!E99</f>
        <v>17</v>
      </c>
      <c r="O35" s="17">
        <f t="shared" si="4"/>
        <v>17</v>
      </c>
      <c r="P35" s="8" t="str">
        <f t="shared" si="5"/>
        <v>Ezüst</v>
      </c>
      <c r="Q35"/>
    </row>
    <row r="36" spans="1:17" s="18" customFormat="1" ht="12.75" customHeight="1">
      <c r="A36" s="24">
        <f t="shared" si="3"/>
        <v>22</v>
      </c>
      <c r="B36" s="24">
        <f>Pontozás3X3!A132</f>
        <v>132</v>
      </c>
      <c r="C36" s="25">
        <f>IF($B36&gt;0,VLOOKUP($B36,Nevezés!$A$2:$I$298,2,FALSE),"")</f>
        <v>116</v>
      </c>
      <c r="D36" s="26" t="str">
        <f>IF($B36&gt;0,VLOOKUP($B36,Nevezés!$A$2:$I$298,3,FALSE),"")</f>
        <v>Marek Lajos-Petróczi István</v>
      </c>
      <c r="E36" s="26" t="str">
        <f>IF($B36&gt;0,VLOOKUP($B36,Nevezés!$A$2:$I$298,4,FALSE),"")</f>
        <v>M.o.</v>
      </c>
      <c r="F36" s="26" t="str">
        <f>IF($B36&gt;0,VLOOKUP($B36,Nevezés!$A$2:$I$298,5,FALSE),"")</f>
        <v>Bajna</v>
      </c>
      <c r="G36" s="26" t="str">
        <f>IF($B36&gt;0,VLOOKUP($B36,Nevezés!$A$2:$I$298,6,FALSE),"")</f>
        <v>törlköly</v>
      </c>
      <c r="H36" s="26">
        <f>IF($B36&gt;0,VLOOKUP($B36,Nevezés!$A$2:$I$298,7,FALSE),"")</f>
        <v>2013</v>
      </c>
      <c r="I36" s="26" t="str">
        <f>IF($B36&gt;0,VLOOKUP($B36,Nevezés!$A$2:$I$298,8,FALSE),"")</f>
        <v>nem érlelt</v>
      </c>
      <c r="J36" s="26">
        <f>IF($B36&gt;0,VLOOKUP($B36,Nevezés!$A$2:$I$298,9,FALSE),"")</f>
        <v>45</v>
      </c>
      <c r="K36" s="39">
        <f>Pontozás3X3!B132</f>
        <v>2</v>
      </c>
      <c r="L36" s="39">
        <f>Pontozás3X3!C132</f>
        <v>17</v>
      </c>
      <c r="M36" s="39">
        <f>Pontozás3X3!D132</f>
        <v>17</v>
      </c>
      <c r="N36" s="39">
        <f>Pontozás3X3!E132</f>
        <v>17</v>
      </c>
      <c r="O36" s="17">
        <f t="shared" si="4"/>
        <v>17</v>
      </c>
      <c r="P36" s="8" t="str">
        <f t="shared" si="5"/>
        <v>Ezüst</v>
      </c>
      <c r="Q36"/>
    </row>
    <row r="37" spans="1:17" s="18" customFormat="1" ht="12.75" customHeight="1">
      <c r="A37" s="24">
        <f t="shared" si="3"/>
        <v>22</v>
      </c>
      <c r="B37" s="24">
        <f>Pontozás3X3!A147</f>
        <v>147</v>
      </c>
      <c r="C37" s="25">
        <f>IF($B37&gt;0,VLOOKUP($B37,Nevezés!$A$2:$I$298,2,FALSE),"")</f>
        <v>130</v>
      </c>
      <c r="D37" s="26" t="str">
        <f>IF($B37&gt;0,VLOOKUP($B37,Nevezés!$A$2:$I$298,3,FALSE),"")</f>
        <v>Gregor Ferenc</v>
      </c>
      <c r="E37" s="26" t="str">
        <f>IF($B37&gt;0,VLOOKUP($B37,Nevezés!$A$2:$I$298,4,FALSE),"")</f>
        <v>M.o.</v>
      </c>
      <c r="F37" s="26" t="str">
        <f>IF($B37&gt;0,VLOOKUP($B37,Nevezés!$A$2:$I$298,5,FALSE),"")</f>
        <v>Sárisáp</v>
      </c>
      <c r="G37" s="26" t="str">
        <f>IF($B37&gt;0,VLOOKUP($B37,Nevezés!$A$2:$I$298,6,FALSE),"")</f>
        <v>ágyas szilva</v>
      </c>
      <c r="H37" s="26">
        <f>IF($B37&gt;0,VLOOKUP($B37,Nevezés!$A$2:$I$298,7,FALSE),"")</f>
        <v>2012</v>
      </c>
      <c r="I37" s="26" t="str">
        <f>IF($B37&gt;0,VLOOKUP($B37,Nevezés!$A$2:$I$298,8,FALSE),"")</f>
        <v>ágyas</v>
      </c>
      <c r="J37" s="26">
        <f>IF($B37&gt;0,VLOOKUP($B37,Nevezés!$A$2:$I$298,9,FALSE),"")</f>
        <v>45</v>
      </c>
      <c r="K37" s="39">
        <f>Pontozás3X3!B147</f>
        <v>2</v>
      </c>
      <c r="L37" s="39">
        <f>Pontozás3X3!C147</f>
        <v>17</v>
      </c>
      <c r="M37" s="39">
        <f>Pontozás3X3!D147</f>
        <v>17</v>
      </c>
      <c r="N37" s="39">
        <f>Pontozás3X3!E147</f>
        <v>17</v>
      </c>
      <c r="O37" s="17">
        <f t="shared" si="4"/>
        <v>17</v>
      </c>
      <c r="P37" s="8" t="str">
        <f t="shared" si="5"/>
        <v>Ezüst</v>
      </c>
      <c r="Q37"/>
    </row>
    <row r="38" spans="1:17" s="18" customFormat="1" ht="12.75" customHeight="1">
      <c r="A38" s="24">
        <f t="shared" si="3"/>
        <v>22</v>
      </c>
      <c r="B38" s="24">
        <f>Pontozás3X3!A118</f>
        <v>119</v>
      </c>
      <c r="C38" s="25">
        <f>IF($B38&gt;0,VLOOKUP($B38,Nevezés!$A$2:$I$298,2,FALSE),"")</f>
        <v>134</v>
      </c>
      <c r="D38" s="26" t="str">
        <f>IF($B38&gt;0,VLOOKUP($B38,Nevezés!$A$2:$I$298,3,FALSE),"")</f>
        <v>Kis Csaba</v>
      </c>
      <c r="E38" s="26" t="str">
        <f>IF($B38&gt;0,VLOOKUP($B38,Nevezés!$A$2:$I$298,4,FALSE),"")</f>
        <v>M.o.</v>
      </c>
      <c r="F38" s="26" t="str">
        <f>IF($B38&gt;0,VLOOKUP($B38,Nevezés!$A$2:$I$298,5,FALSE),"")</f>
        <v>Piliscsaba</v>
      </c>
      <c r="G38" s="26" t="str">
        <f>IF($B38&gt;0,VLOOKUP($B38,Nevezés!$A$2:$I$298,6,FALSE),"")</f>
        <v>borpárlat chardonnay</v>
      </c>
      <c r="H38" s="26">
        <f>IF($B38&gt;0,VLOOKUP($B38,Nevezés!$A$2:$I$298,7,FALSE),"")</f>
        <v>2012</v>
      </c>
      <c r="I38" s="26" t="str">
        <f>IF($B38&gt;0,VLOOKUP($B38,Nevezés!$A$2:$I$298,8,FALSE),"")</f>
        <v>tölgyfahordós</v>
      </c>
      <c r="J38" s="26">
        <f>IF($B38&gt;0,VLOOKUP($B38,Nevezés!$A$2:$I$298,9,FALSE),"")</f>
        <v>42</v>
      </c>
      <c r="K38" s="39">
        <f>Pontozás3X3!B118</f>
        <v>3</v>
      </c>
      <c r="L38" s="39">
        <f>Pontozás3X3!C118</f>
        <v>17</v>
      </c>
      <c r="M38" s="39">
        <f>Pontozás3X3!D118</f>
        <v>17</v>
      </c>
      <c r="N38" s="39">
        <f>Pontozás3X3!E118</f>
        <v>17</v>
      </c>
      <c r="O38" s="17">
        <f t="shared" si="4"/>
        <v>17</v>
      </c>
      <c r="P38" s="8" t="str">
        <f t="shared" si="5"/>
        <v>Ezüst</v>
      </c>
      <c r="Q38"/>
    </row>
    <row r="39" spans="1:17" s="18" customFormat="1" ht="12.75" customHeight="1">
      <c r="A39" s="24">
        <f t="shared" si="3"/>
        <v>38</v>
      </c>
      <c r="B39" s="24">
        <f>Pontozás3X3!A75</f>
        <v>77</v>
      </c>
      <c r="C39" s="25">
        <f>IF($B39&gt;0,VLOOKUP($B39,Nevezés!$A$2:$I$298,2,FALSE),"")</f>
        <v>5</v>
      </c>
      <c r="D39" s="26" t="str">
        <f>IF($B39&gt;0,VLOOKUP($B39,Nevezés!$A$2:$I$298,3,FALSE),"")</f>
        <v>Jurásek János</v>
      </c>
      <c r="E39" s="26" t="str">
        <f>IF($B39&gt;0,VLOOKUP($B39,Nevezés!$A$2:$I$298,4,FALSE),"")</f>
        <v>M.o.</v>
      </c>
      <c r="F39" s="26" t="str">
        <f>IF($B39&gt;0,VLOOKUP($B39,Nevezés!$A$2:$I$298,5,FALSE),"")</f>
        <v>Sárisáp</v>
      </c>
      <c r="G39" s="26" t="str">
        <f>IF($B39&gt;0,VLOOKUP($B39,Nevezés!$A$2:$I$298,6,FALSE),"")</f>
        <v>kökény</v>
      </c>
      <c r="H39" s="26">
        <f>IF($B39&gt;0,VLOOKUP($B39,Nevezés!$A$2:$I$298,7,FALSE),"")</f>
        <v>2013</v>
      </c>
      <c r="I39" s="26" t="str">
        <f>IF($B39&gt;0,VLOOKUP($B39,Nevezés!$A$2:$I$298,8,FALSE),"")</f>
        <v>nem érlelt</v>
      </c>
      <c r="J39" s="26">
        <f>IF($B39&gt;0,VLOOKUP($B39,Nevezés!$A$2:$I$298,9,FALSE),"")</f>
        <v>44</v>
      </c>
      <c r="K39" s="39">
        <f>Pontozás3X3!B75</f>
        <v>3</v>
      </c>
      <c r="L39" s="39">
        <f>Pontozás3X3!C75</f>
        <v>16</v>
      </c>
      <c r="M39" s="39">
        <f>Pontozás3X3!D75</f>
        <v>16</v>
      </c>
      <c r="N39" s="39">
        <f>Pontozás3X3!E75</f>
        <v>16</v>
      </c>
      <c r="O39" s="17">
        <f t="shared" si="4"/>
        <v>16</v>
      </c>
      <c r="P39" s="8" t="str">
        <f t="shared" si="5"/>
        <v>Ezüst</v>
      </c>
      <c r="Q39"/>
    </row>
    <row r="40" spans="1:17" s="18" customFormat="1" ht="12.75" customHeight="1">
      <c r="A40" s="24">
        <f t="shared" si="3"/>
        <v>38</v>
      </c>
      <c r="B40" s="24">
        <f>Pontozás3X3!A62</f>
        <v>62</v>
      </c>
      <c r="C40" s="25">
        <f>IF($B40&gt;0,VLOOKUP($B40,Nevezés!$A$2:$I$298,2,FALSE),"")</f>
        <v>14</v>
      </c>
      <c r="D40" s="26" t="str">
        <f>IF($B40&gt;0,VLOOKUP($B40,Nevezés!$A$2:$I$298,3,FALSE),"")</f>
        <v>Gajdosik József</v>
      </c>
      <c r="E40" s="26" t="str">
        <f>IF($B40&gt;0,VLOOKUP($B40,Nevezés!$A$2:$I$298,4,FALSE),"")</f>
        <v>Szlo.</v>
      </c>
      <c r="F40" s="26" t="str">
        <f>IF($B40&gt;0,VLOOKUP($B40,Nevezés!$A$2:$I$298,5,FALSE),"")</f>
        <v>Csallóközkürt</v>
      </c>
      <c r="G40" s="26" t="str">
        <f>IF($B40&gt;0,VLOOKUP($B40,Nevezés!$A$2:$I$298,6,FALSE),"")</f>
        <v>szilva</v>
      </c>
      <c r="H40" s="26">
        <f>IF($B40&gt;0,VLOOKUP($B40,Nevezés!$A$2:$I$298,7,FALSE),"")</f>
        <v>2009</v>
      </c>
      <c r="I40" s="26" t="str">
        <f>IF($B40&gt;0,VLOOKUP($B40,Nevezés!$A$2:$I$298,8,FALSE),"")</f>
        <v>érlelt</v>
      </c>
      <c r="J40" s="26">
        <f>IF($B40&gt;0,VLOOKUP($B40,Nevezés!$A$2:$I$298,9,FALSE),"")</f>
        <v>52</v>
      </c>
      <c r="K40" s="39">
        <f>Pontozás3X3!B62</f>
        <v>3</v>
      </c>
      <c r="L40" s="39">
        <f>Pontozás3X3!C62</f>
        <v>16</v>
      </c>
      <c r="M40" s="39">
        <f>Pontozás3X3!D62</f>
        <v>16</v>
      </c>
      <c r="N40" s="39">
        <f>Pontozás3X3!E62</f>
        <v>16</v>
      </c>
      <c r="O40" s="17">
        <f t="shared" si="4"/>
        <v>16</v>
      </c>
      <c r="P40" s="8" t="str">
        <f t="shared" si="5"/>
        <v>Ezüst</v>
      </c>
      <c r="Q40"/>
    </row>
    <row r="41" spans="1:17" s="18" customFormat="1" ht="12.75" customHeight="1">
      <c r="A41" s="24">
        <f t="shared" si="3"/>
        <v>38</v>
      </c>
      <c r="B41" s="24">
        <f>Pontozás3X3!A90</f>
        <v>89</v>
      </c>
      <c r="C41" s="25">
        <f>IF($B41&gt;0,VLOOKUP($B41,Nevezés!$A$2:$I$298,2,FALSE),"")</f>
        <v>26</v>
      </c>
      <c r="D41" s="26" t="str">
        <f>IF($B41&gt;0,VLOOKUP($B41,Nevezés!$A$2:$I$298,3,FALSE),"")</f>
        <v>Horváth Ágnes</v>
      </c>
      <c r="E41" s="26" t="str">
        <f>IF($B41&gt;0,VLOOKUP($B41,Nevezés!$A$2:$I$298,4,FALSE),"")</f>
        <v>M.o.</v>
      </c>
      <c r="F41" s="26" t="str">
        <f>IF($B41&gt;0,VLOOKUP($B41,Nevezés!$A$2:$I$298,5,FALSE),"")</f>
        <v>Budapest</v>
      </c>
      <c r="G41" s="26" t="str">
        <f>IF($B41&gt;0,VLOOKUP($B41,Nevezés!$A$2:$I$298,6,FALSE),"")</f>
        <v>Birsalma</v>
      </c>
      <c r="H41" s="26">
        <f>IF($B41&gt;0,VLOOKUP($B41,Nevezés!$A$2:$I$298,7,FALSE),"")</f>
        <v>2011</v>
      </c>
      <c r="I41" s="26" t="str">
        <f>IF($B41&gt;0,VLOOKUP($B41,Nevezés!$A$2:$I$298,8,FALSE),"")</f>
        <v>üvegbalonban érlelt</v>
      </c>
      <c r="J41" s="26">
        <f>IF($B41&gt;0,VLOOKUP($B41,Nevezés!$A$2:$I$298,9,FALSE),"")</f>
        <v>51</v>
      </c>
      <c r="K41" s="39">
        <f>Pontozás3X3!B90</f>
        <v>3</v>
      </c>
      <c r="L41" s="39">
        <f>Pontozás3X3!C90</f>
        <v>16</v>
      </c>
      <c r="M41" s="39">
        <f>Pontozás3X3!D90</f>
        <v>16</v>
      </c>
      <c r="N41" s="39">
        <f>Pontozás3X3!E90</f>
        <v>16</v>
      </c>
      <c r="O41" s="17">
        <f t="shared" si="4"/>
        <v>16</v>
      </c>
      <c r="P41" s="8" t="str">
        <f t="shared" si="5"/>
        <v>Ezüst</v>
      </c>
      <c r="Q41"/>
    </row>
    <row r="42" spans="1:17" s="18" customFormat="1" ht="12.75" customHeight="1">
      <c r="A42" s="24">
        <f t="shared" si="3"/>
        <v>38</v>
      </c>
      <c r="B42" s="24">
        <f>Pontozás3X3!A66</f>
        <v>67</v>
      </c>
      <c r="C42" s="25">
        <f>IF($B42&gt;0,VLOOKUP($B42,Nevezés!$A$2:$I$298,2,FALSE),"")</f>
        <v>29</v>
      </c>
      <c r="D42" s="26" t="str">
        <f>IF($B42&gt;0,VLOOKUP($B42,Nevezés!$A$2:$I$298,3,FALSE),"")</f>
        <v>Preisz Tibor</v>
      </c>
      <c r="E42" s="26" t="str">
        <f>IF($B42&gt;0,VLOOKUP($B42,Nevezés!$A$2:$I$298,4,FALSE),"")</f>
        <v>M.o.</v>
      </c>
      <c r="F42" s="26" t="str">
        <f>IF($B42&gt;0,VLOOKUP($B42,Nevezés!$A$2:$I$298,5,FALSE),"")</f>
        <v>Pilisszentiván</v>
      </c>
      <c r="G42" s="26" t="str">
        <f>IF($B42&gt;0,VLOOKUP($B42,Nevezés!$A$2:$I$298,6,FALSE),"")</f>
        <v>besztercei szilva</v>
      </c>
      <c r="H42" s="26">
        <f>IF($B42&gt;0,VLOOKUP($B42,Nevezés!$A$2:$I$298,7,FALSE),"")</f>
        <v>2013</v>
      </c>
      <c r="I42" s="26" t="str">
        <f>IF($B42&gt;0,VLOOKUP($B42,Nevezés!$A$2:$I$298,8,FALSE),"")</f>
        <v>nem érlelt</v>
      </c>
      <c r="J42" s="26">
        <f>IF($B42&gt;0,VLOOKUP($B42,Nevezés!$A$2:$I$298,9,FALSE),"")</f>
        <v>46</v>
      </c>
      <c r="K42" s="39">
        <f>Pontozás3X3!B66</f>
        <v>1</v>
      </c>
      <c r="L42" s="39">
        <f>Pontozás3X3!C66</f>
        <v>16</v>
      </c>
      <c r="M42" s="39">
        <f>Pontozás3X3!D66</f>
        <v>16</v>
      </c>
      <c r="N42" s="39">
        <f>Pontozás3X3!E66</f>
        <v>16</v>
      </c>
      <c r="O42" s="17">
        <f t="shared" si="4"/>
        <v>16</v>
      </c>
      <c r="P42" s="8" t="str">
        <f t="shared" si="5"/>
        <v>Ezüst</v>
      </c>
      <c r="Q42"/>
    </row>
    <row r="43" spans="1:17" s="18" customFormat="1" ht="12.75" customHeight="1">
      <c r="A43" s="24">
        <f t="shared" si="3"/>
        <v>38</v>
      </c>
      <c r="B43" s="24">
        <f>Pontozás3X3!A98</f>
        <v>97</v>
      </c>
      <c r="C43" s="25">
        <f>IF($B43&gt;0,VLOOKUP($B43,Nevezés!$A$2:$I$298,2,FALSE),"")</f>
        <v>40</v>
      </c>
      <c r="D43" s="26" t="str">
        <f>IF($B43&gt;0,VLOOKUP($B43,Nevezés!$A$2:$I$298,3,FALSE),"")</f>
        <v>Kaszács Róbert</v>
      </c>
      <c r="E43" s="26" t="str">
        <f>IF($B43&gt;0,VLOOKUP($B43,Nevezés!$A$2:$I$298,4,FALSE),"")</f>
        <v>M.o.</v>
      </c>
      <c r="F43" s="26" t="str">
        <f>IF($B43&gt;0,VLOOKUP($B43,Nevezés!$A$2:$I$298,5,FALSE),"")</f>
        <v>Budapest</v>
      </c>
      <c r="G43" s="26" t="str">
        <f>IF($B43&gt;0,VLOOKUP($B43,Nevezés!$A$2:$I$298,6,FALSE),"")</f>
        <v>bodza</v>
      </c>
      <c r="H43" s="26">
        <f>IF($B43&gt;0,VLOOKUP($B43,Nevezés!$A$2:$I$298,7,FALSE),"")</f>
        <v>2013</v>
      </c>
      <c r="I43" s="26" t="str">
        <f>IF($B43&gt;0,VLOOKUP($B43,Nevezés!$A$2:$I$298,8,FALSE),"")</f>
        <v>nem érlelt</v>
      </c>
      <c r="J43" s="26">
        <f>IF($B43&gt;0,VLOOKUP($B43,Nevezés!$A$2:$I$298,9,FALSE),"")</f>
        <v>48</v>
      </c>
      <c r="K43" s="39">
        <f>Pontozás3X3!B98</f>
        <v>1</v>
      </c>
      <c r="L43" s="39">
        <f>Pontozás3X3!C98</f>
        <v>16</v>
      </c>
      <c r="M43" s="39">
        <f>Pontozás3X3!D98</f>
        <v>16</v>
      </c>
      <c r="N43" s="39">
        <f>Pontozás3X3!E98</f>
        <v>16</v>
      </c>
      <c r="O43" s="17">
        <f t="shared" si="4"/>
        <v>16</v>
      </c>
      <c r="P43" s="8" t="str">
        <f t="shared" si="5"/>
        <v>Ezüst</v>
      </c>
      <c r="Q43"/>
    </row>
    <row r="44" spans="1:17" s="18" customFormat="1" ht="12.75" customHeight="1">
      <c r="A44" s="24">
        <f t="shared" si="3"/>
        <v>38</v>
      </c>
      <c r="B44" s="24">
        <f>Pontozás3X3!A50</f>
        <v>42</v>
      </c>
      <c r="C44" s="25">
        <f>IF($B44&gt;0,VLOOKUP($B44,Nevezés!$A$2:$I$298,2,FALSE),"")</f>
        <v>50</v>
      </c>
      <c r="D44" s="26" t="str">
        <f>IF($B44&gt;0,VLOOKUP($B44,Nevezés!$A$2:$I$298,3,FALSE),"")</f>
        <v>Szabó Károly</v>
      </c>
      <c r="E44" s="26" t="str">
        <f>IF($B44&gt;0,VLOOKUP($B44,Nevezés!$A$2:$I$298,4,FALSE),"")</f>
        <v>Szlo.</v>
      </c>
      <c r="F44" s="26" t="str">
        <f>IF($B44&gt;0,VLOOKUP($B44,Nevezés!$A$2:$I$298,5,FALSE),"")</f>
        <v>Ebed</v>
      </c>
      <c r="G44" s="26" t="str">
        <f>IF($B44&gt;0,VLOOKUP($B44,Nevezés!$A$2:$I$298,6,FALSE),"")</f>
        <v>sárgabarack</v>
      </c>
      <c r="H44" s="26">
        <f>IF($B44&gt;0,VLOOKUP($B44,Nevezés!$A$2:$I$298,7,FALSE),"")</f>
        <v>2013</v>
      </c>
      <c r="I44" s="26" t="str">
        <f>IF($B44&gt;0,VLOOKUP($B44,Nevezés!$A$2:$I$298,8,FALSE),"")</f>
        <v>nem érlelt</v>
      </c>
      <c r="J44" s="26">
        <f>IF($B44&gt;0,VLOOKUP($B44,Nevezés!$A$2:$I$298,9,FALSE),"")</f>
        <v>50</v>
      </c>
      <c r="K44" s="39">
        <f>Pontozás3X3!B50</f>
        <v>2</v>
      </c>
      <c r="L44" s="39">
        <f>Pontozás3X3!C50</f>
        <v>16</v>
      </c>
      <c r="M44" s="39">
        <f>Pontozás3X3!D50</f>
        <v>16</v>
      </c>
      <c r="N44" s="39">
        <f>Pontozás3X3!E50</f>
        <v>16</v>
      </c>
      <c r="O44" s="17">
        <f t="shared" si="4"/>
        <v>16</v>
      </c>
      <c r="P44" s="8" t="str">
        <f t="shared" si="5"/>
        <v>Ezüst</v>
      </c>
      <c r="Q44"/>
    </row>
    <row r="45" spans="1:17" s="18" customFormat="1" ht="12.75" customHeight="1">
      <c r="A45" s="24">
        <f t="shared" si="3"/>
        <v>38</v>
      </c>
      <c r="B45" s="24">
        <f>Pontozás3X3!A142</f>
        <v>143</v>
      </c>
      <c r="C45" s="25">
        <f>IF($B45&gt;0,VLOOKUP($B45,Nevezés!$A$2:$I$298,2,FALSE),"")</f>
        <v>87</v>
      </c>
      <c r="D45" s="26" t="str">
        <f>IF($B45&gt;0,VLOOKUP($B45,Nevezés!$A$2:$I$298,3,FALSE),"")</f>
        <v>Solymos Attila</v>
      </c>
      <c r="E45" s="26" t="str">
        <f>IF($B45&gt;0,VLOOKUP($B45,Nevezés!$A$2:$I$298,4,FALSE),"")</f>
        <v>M.o.</v>
      </c>
      <c r="F45" s="26" t="str">
        <f>IF($B45&gt;0,VLOOKUP($B45,Nevezés!$A$2:$I$298,5,FALSE),"")</f>
        <v>Pilisvörösvár</v>
      </c>
      <c r="G45" s="26" t="str">
        <f>IF($B45&gt;0,VLOOKUP($B45,Nevezés!$A$2:$I$298,6,FALSE),"")</f>
        <v>ágyas zöld dió</v>
      </c>
      <c r="H45" s="26">
        <f>IF($B45&gt;0,VLOOKUP($B45,Nevezés!$A$2:$I$298,7,FALSE),"")</f>
        <v>2012</v>
      </c>
      <c r="I45" s="26" t="str">
        <f>IF($B45&gt;0,VLOOKUP($B45,Nevezés!$A$2:$I$298,8,FALSE),"")</f>
        <v>ágyas</v>
      </c>
      <c r="J45" s="26">
        <f>IF($B45&gt;0,VLOOKUP($B45,Nevezés!$A$2:$I$298,9,FALSE),"")</f>
        <v>38</v>
      </c>
      <c r="K45" s="39">
        <f>Pontozás3X3!B142</f>
        <v>3</v>
      </c>
      <c r="L45" s="39">
        <f>Pontozás3X3!C142</f>
        <v>16</v>
      </c>
      <c r="M45" s="39">
        <f>Pontozás3X3!D142</f>
        <v>16</v>
      </c>
      <c r="N45" s="39">
        <f>Pontozás3X3!E142</f>
        <v>16</v>
      </c>
      <c r="O45" s="17">
        <f t="shared" si="4"/>
        <v>16</v>
      </c>
      <c r="P45" s="8" t="str">
        <f t="shared" si="5"/>
        <v>Ezüst</v>
      </c>
      <c r="Q45"/>
    </row>
    <row r="46" spans="1:17" s="18" customFormat="1" ht="12.75" customHeight="1">
      <c r="A46" s="24">
        <f t="shared" si="3"/>
        <v>38</v>
      </c>
      <c r="B46" s="24">
        <f>Pontozás3X3!A133</f>
        <v>130</v>
      </c>
      <c r="C46" s="25">
        <f>IF($B46&gt;0,VLOOKUP($B46,Nevezés!$A$2:$I$298,2,FALSE),"")</f>
        <v>101</v>
      </c>
      <c r="D46" s="26" t="str">
        <f>IF($B46&gt;0,VLOOKUP($B46,Nevezés!$A$2:$I$298,3,FALSE),"")</f>
        <v>Muthné Katona Mária</v>
      </c>
      <c r="E46" s="26" t="str">
        <f>IF($B46&gt;0,VLOOKUP($B46,Nevezés!$A$2:$I$298,4,FALSE),"")</f>
        <v>M.o.</v>
      </c>
      <c r="F46" s="26" t="str">
        <f>IF($B46&gt;0,VLOOKUP($B46,Nevezés!$A$2:$I$298,5,FALSE),"")</f>
        <v>Báta</v>
      </c>
      <c r="G46" s="26" t="str">
        <f>IF($B46&gt;0,VLOOKUP($B46,Nevezés!$A$2:$I$298,6,FALSE),"")</f>
        <v>királylányka törköly</v>
      </c>
      <c r="H46" s="26">
        <f>IF($B46&gt;0,VLOOKUP($B46,Nevezés!$A$2:$I$298,7,FALSE),"")</f>
        <v>2013</v>
      </c>
      <c r="I46" s="26" t="str">
        <f>IF($B46&gt;0,VLOOKUP($B46,Nevezés!$A$2:$I$298,8,FALSE),"")</f>
        <v>nem érlelt</v>
      </c>
      <c r="J46" s="26">
        <f>IF($B46&gt;0,VLOOKUP($B46,Nevezés!$A$2:$I$298,9,FALSE),"")</f>
        <v>39</v>
      </c>
      <c r="K46" s="39">
        <f>Pontozás3X3!B133</f>
        <v>1</v>
      </c>
      <c r="L46" s="39">
        <f>Pontozás3X3!C133</f>
        <v>16</v>
      </c>
      <c r="M46" s="39">
        <f>Pontozás3X3!D133</f>
        <v>16</v>
      </c>
      <c r="N46" s="39">
        <f>Pontozás3X3!E133</f>
        <v>16</v>
      </c>
      <c r="O46" s="17">
        <f t="shared" si="4"/>
        <v>16</v>
      </c>
      <c r="P46" s="8" t="str">
        <f t="shared" si="5"/>
        <v>Ezüst</v>
      </c>
      <c r="Q46"/>
    </row>
    <row r="47" spans="1:17" s="18" customFormat="1" ht="12.75" customHeight="1">
      <c r="A47" s="24">
        <f t="shared" si="3"/>
        <v>38</v>
      </c>
      <c r="B47" s="24">
        <f>Pontozás3X3!A60</f>
        <v>54</v>
      </c>
      <c r="C47" s="25">
        <f>IF($B47&gt;0,VLOOKUP($B47,Nevezés!$A$2:$I$298,2,FALSE),"")</f>
        <v>123</v>
      </c>
      <c r="D47" s="26" t="str">
        <f>IF($B47&gt;0,VLOOKUP($B47,Nevezés!$A$2:$I$298,3,FALSE),"")</f>
        <v>Ruzsa Ármin</v>
      </c>
      <c r="E47" s="26" t="str">
        <f>IF($B47&gt;0,VLOOKUP($B47,Nevezés!$A$2:$I$298,4,FALSE),"")</f>
        <v>M.o.</v>
      </c>
      <c r="F47" s="26" t="str">
        <f>IF($B47&gt;0,VLOOKUP($B47,Nevezés!$A$2:$I$298,5,FALSE),"")</f>
        <v>Mogyorósbánya</v>
      </c>
      <c r="G47" s="26" t="str">
        <f>IF($B47&gt;0,VLOOKUP($B47,Nevezés!$A$2:$I$298,6,FALSE),"")</f>
        <v>sárgabarack gönczi óriás</v>
      </c>
      <c r="H47" s="26">
        <f>IF($B47&gt;0,VLOOKUP($B47,Nevezés!$A$2:$I$298,7,FALSE),"")</f>
        <v>2013</v>
      </c>
      <c r="I47" s="26" t="str">
        <f>IF($B47&gt;0,VLOOKUP($B47,Nevezés!$A$2:$I$298,8,FALSE),"")</f>
        <v>nem érlelt</v>
      </c>
      <c r="J47" s="26">
        <f>IF($B47&gt;0,VLOOKUP($B47,Nevezés!$A$2:$I$298,9,FALSE),"")</f>
        <v>46</v>
      </c>
      <c r="K47" s="39">
        <f>Pontozás3X3!B60</f>
        <v>2</v>
      </c>
      <c r="L47" s="39">
        <f>Pontozás3X3!C60</f>
        <v>16</v>
      </c>
      <c r="M47" s="39">
        <f>Pontozás3X3!D60</f>
        <v>16</v>
      </c>
      <c r="N47" s="39">
        <f>Pontozás3X3!E60</f>
        <v>16</v>
      </c>
      <c r="O47" s="17">
        <f t="shared" si="4"/>
        <v>16</v>
      </c>
      <c r="P47" s="8" t="str">
        <f t="shared" si="5"/>
        <v>Ezüst</v>
      </c>
      <c r="Q47"/>
    </row>
    <row r="48" spans="1:17" s="18" customFormat="1" ht="12.75" customHeight="1">
      <c r="A48" s="24">
        <f t="shared" si="3"/>
        <v>38</v>
      </c>
      <c r="B48" s="24">
        <f>Pontozás3X3!A122</f>
        <v>120</v>
      </c>
      <c r="C48" s="25">
        <f>IF($B48&gt;0,VLOOKUP($B48,Nevezés!$A$2:$I$298,2,FALSE),"")</f>
        <v>135</v>
      </c>
      <c r="D48" s="26" t="str">
        <f>IF($B48&gt;0,VLOOKUP($B48,Nevezés!$A$2:$I$298,3,FALSE),"")</f>
        <v>Kis Csaba</v>
      </c>
      <c r="E48" s="26" t="str">
        <f>IF($B48&gt;0,VLOOKUP($B48,Nevezés!$A$2:$I$298,4,FALSE),"")</f>
        <v>M.o.</v>
      </c>
      <c r="F48" s="26" t="str">
        <f>IF($B48&gt;0,VLOOKUP($B48,Nevezés!$A$2:$I$298,5,FALSE),"")</f>
        <v>Piliscsaba</v>
      </c>
      <c r="G48" s="26" t="str">
        <f>IF($B48&gt;0,VLOOKUP($B48,Nevezés!$A$2:$I$298,6,FALSE),"")</f>
        <v>szőlő sárgamuskotály</v>
      </c>
      <c r="H48" s="26">
        <f>IF($B48&gt;0,VLOOKUP($B48,Nevezés!$A$2:$I$298,7,FALSE),"")</f>
        <v>2013</v>
      </c>
      <c r="I48" s="26" t="str">
        <f>IF($B48&gt;0,VLOOKUP($B48,Nevezés!$A$2:$I$298,8,FALSE),"")</f>
        <v>nem érlelt</v>
      </c>
      <c r="J48" s="26">
        <f>IF($B48&gt;0,VLOOKUP($B48,Nevezés!$A$2:$I$298,9,FALSE),"")</f>
        <v>48</v>
      </c>
      <c r="K48" s="39">
        <f>Pontozás3X3!B122</f>
        <v>2</v>
      </c>
      <c r="L48" s="39">
        <f>Pontozás3X3!C122</f>
        <v>16</v>
      </c>
      <c r="M48" s="39">
        <f>Pontozás3X3!D122</f>
        <v>16</v>
      </c>
      <c r="N48" s="39">
        <f>Pontozás3X3!E122</f>
        <v>16</v>
      </c>
      <c r="O48" s="17">
        <f t="shared" si="4"/>
        <v>16</v>
      </c>
      <c r="P48" s="8" t="str">
        <f t="shared" si="5"/>
        <v>Ezüst</v>
      </c>
      <c r="Q48"/>
    </row>
    <row r="49" spans="1:17" s="18" customFormat="1" ht="12.75" customHeight="1">
      <c r="A49" s="24">
        <f t="shared" si="3"/>
        <v>38</v>
      </c>
      <c r="B49" s="24">
        <f>Pontozás3X3!A80</f>
        <v>75</v>
      </c>
      <c r="C49" s="25">
        <f>IF($B49&gt;0,VLOOKUP($B49,Nevezés!$A$2:$I$298,2,FALSE),"")</f>
        <v>137</v>
      </c>
      <c r="D49" s="26" t="str">
        <f>IF($B49&gt;0,VLOOKUP($B49,Nevezés!$A$2:$I$298,3,FALSE),"")</f>
        <v>Kis csaba</v>
      </c>
      <c r="E49" s="26" t="str">
        <f>IF($B49&gt;0,VLOOKUP($B49,Nevezés!$A$2:$I$298,4,FALSE),"")</f>
        <v>M.o.</v>
      </c>
      <c r="F49" s="26" t="str">
        <f>IF($B49&gt;0,VLOOKUP($B49,Nevezés!$A$2:$I$298,5,FALSE),"")</f>
        <v>Piliscsaba</v>
      </c>
      <c r="G49" s="26" t="str">
        <f>IF($B49&gt;0,VLOOKUP($B49,Nevezés!$A$2:$I$298,6,FALSE),"")</f>
        <v>szilva</v>
      </c>
      <c r="H49" s="26">
        <f>IF($B49&gt;0,VLOOKUP($B49,Nevezés!$A$2:$I$298,7,FALSE),"")</f>
        <v>2013</v>
      </c>
      <c r="I49" s="26" t="str">
        <f>IF($B49&gt;0,VLOOKUP($B49,Nevezés!$A$2:$I$298,8,FALSE),"")</f>
        <v>nem érlelt</v>
      </c>
      <c r="J49" s="26">
        <f>IF($B49&gt;0,VLOOKUP($B49,Nevezés!$A$2:$I$298,9,FALSE),"")</f>
        <v>45</v>
      </c>
      <c r="K49" s="39">
        <f>Pontozás3X3!B80</f>
        <v>2</v>
      </c>
      <c r="L49" s="39">
        <f>Pontozás3X3!C80</f>
        <v>16</v>
      </c>
      <c r="M49" s="39">
        <f>Pontozás3X3!D80</f>
        <v>16</v>
      </c>
      <c r="N49" s="39">
        <f>Pontozás3X3!E80</f>
        <v>16</v>
      </c>
      <c r="O49" s="17">
        <f t="shared" si="4"/>
        <v>16</v>
      </c>
      <c r="P49" s="8" t="str">
        <f t="shared" si="5"/>
        <v>Ezüst</v>
      </c>
      <c r="Q49"/>
    </row>
    <row r="50" spans="1:17" s="18" customFormat="1" ht="12.75" customHeight="1">
      <c r="A50" s="24">
        <f t="shared" si="3"/>
        <v>38</v>
      </c>
      <c r="B50" s="24">
        <f>Pontozás3X3!A56</f>
        <v>58</v>
      </c>
      <c r="C50" s="25">
        <f>IF($B50&gt;0,VLOOKUP($B50,Nevezés!$A$2:$I$298,2,FALSE),"")</f>
        <v>146</v>
      </c>
      <c r="D50" s="26" t="str">
        <f>IF($B50&gt;0,VLOOKUP($B50,Nevezés!$A$2:$I$298,3,FALSE),"")</f>
        <v>Wibling József</v>
      </c>
      <c r="E50" s="26" t="str">
        <f>IF($B50&gt;0,VLOOKUP($B50,Nevezés!$A$2:$I$298,4,FALSE),"")</f>
        <v>M.o.</v>
      </c>
      <c r="F50" s="26" t="str">
        <f>IF($B50&gt;0,VLOOKUP($B50,Nevezés!$A$2:$I$298,5,FALSE),"")</f>
        <v>Sárisáp</v>
      </c>
      <c r="G50" s="26" t="str">
        <f>IF($B50&gt;0,VLOOKUP($B50,Nevezés!$A$2:$I$298,6,FALSE),"")</f>
        <v>sárgabarack kajszi</v>
      </c>
      <c r="H50" s="26">
        <f>IF($B50&gt;0,VLOOKUP($B50,Nevezés!$A$2:$I$298,7,FALSE),"")</f>
        <v>2013</v>
      </c>
      <c r="I50" s="26" t="str">
        <f>IF($B50&gt;0,VLOOKUP($B50,Nevezés!$A$2:$I$298,8,FALSE),"")</f>
        <v>nem érlelt</v>
      </c>
      <c r="J50" s="26">
        <f>IF($B50&gt;0,VLOOKUP($B50,Nevezés!$A$2:$I$298,9,FALSE),"")</f>
        <v>48</v>
      </c>
      <c r="K50" s="39">
        <f>Pontozás3X3!B56</f>
        <v>1</v>
      </c>
      <c r="L50" s="39">
        <f>Pontozás3X3!C56</f>
        <v>16</v>
      </c>
      <c r="M50" s="39">
        <f>Pontozás3X3!D56</f>
        <v>16</v>
      </c>
      <c r="N50" s="39">
        <f>Pontozás3X3!E56</f>
        <v>16</v>
      </c>
      <c r="O50" s="17">
        <f t="shared" si="4"/>
        <v>16</v>
      </c>
      <c r="P50" s="8" t="str">
        <f t="shared" si="5"/>
        <v>Ezüst</v>
      </c>
      <c r="Q50"/>
    </row>
    <row r="51" spans="1:17" s="18" customFormat="1" ht="12.75" customHeight="1">
      <c r="A51" s="24">
        <f t="shared" si="3"/>
        <v>50</v>
      </c>
      <c r="B51" s="24">
        <f>Pontozás3X3!A120</f>
        <v>122</v>
      </c>
      <c r="C51" s="25">
        <f>IF($B51&gt;0,VLOOKUP($B51,Nevezés!$A$2:$I$298,2,FALSE),"")</f>
        <v>4</v>
      </c>
      <c r="D51" s="26" t="str">
        <f>IF($B51&gt;0,VLOOKUP($B51,Nevezés!$A$2:$I$298,3,FALSE),"")</f>
        <v>Pfluger István</v>
      </c>
      <c r="E51" s="26" t="str">
        <f>IF($B51&gt;0,VLOOKUP($B51,Nevezés!$A$2:$I$298,4,FALSE),"")</f>
        <v>M.o.</v>
      </c>
      <c r="F51" s="26" t="str">
        <f>IF($B51&gt;0,VLOOKUP($B51,Nevezés!$A$2:$I$298,5,FALSE),"")</f>
        <v>Sárisáp</v>
      </c>
      <c r="G51" s="26" t="str">
        <f>IF($B51&gt;0,VLOOKUP($B51,Nevezés!$A$2:$I$298,6,FALSE),"")</f>
        <v>törköly irsai olivér</v>
      </c>
      <c r="H51" s="26">
        <f>IF($B51&gt;0,VLOOKUP($B51,Nevezés!$A$2:$I$298,7,FALSE),"")</f>
        <v>2013</v>
      </c>
      <c r="I51" s="26" t="str">
        <f>IF($B51&gt;0,VLOOKUP($B51,Nevezés!$A$2:$I$298,8,FALSE),"")</f>
        <v>nem érlelt</v>
      </c>
      <c r="J51" s="26">
        <f>IF($B51&gt;0,VLOOKUP($B51,Nevezés!$A$2:$I$298,9,FALSE),"")</f>
        <v>44</v>
      </c>
      <c r="K51" s="39">
        <f>Pontozás3X3!B120</f>
        <v>3</v>
      </c>
      <c r="L51" s="39">
        <f>Pontozás3X3!C120</f>
        <v>15</v>
      </c>
      <c r="M51" s="39">
        <f>Pontozás3X3!D120</f>
        <v>15</v>
      </c>
      <c r="N51" s="39">
        <f>Pontozás3X3!E120</f>
        <v>15</v>
      </c>
      <c r="O51" s="17">
        <f t="shared" si="4"/>
        <v>15</v>
      </c>
      <c r="P51" s="8" t="str">
        <f t="shared" si="5"/>
        <v>Bronz</v>
      </c>
      <c r="Q51"/>
    </row>
    <row r="52" spans="1:17" s="18" customFormat="1" ht="12.75" customHeight="1">
      <c r="A52" s="24">
        <f t="shared" si="3"/>
        <v>50</v>
      </c>
      <c r="B52" s="24">
        <f>Pontozás3X3!A37</f>
        <v>37</v>
      </c>
      <c r="C52" s="25">
        <f>IF($B52&gt;0,VLOOKUP($B52,Nevezés!$A$2:$I$298,2,FALSE),"")</f>
        <v>31</v>
      </c>
      <c r="D52" s="26" t="str">
        <f>IF($B52&gt;0,VLOOKUP($B52,Nevezés!$A$2:$I$298,3,FALSE),"")</f>
        <v>Preisz Tibor</v>
      </c>
      <c r="E52" s="26" t="str">
        <f>IF($B52&gt;0,VLOOKUP($B52,Nevezés!$A$2:$I$298,4,FALSE),"")</f>
        <v>M.o.</v>
      </c>
      <c r="F52" s="26" t="str">
        <f>IF($B52&gt;0,VLOOKUP($B52,Nevezés!$A$2:$I$298,5,FALSE),"")</f>
        <v>Pilisszentiván</v>
      </c>
      <c r="G52" s="26" t="str">
        <f>IF($B52&gt;0,VLOOKUP($B52,Nevezés!$A$2:$I$298,6,FALSE),"")</f>
        <v>magyar kajszi</v>
      </c>
      <c r="H52" s="26">
        <f>IF($B52&gt;0,VLOOKUP($B52,Nevezés!$A$2:$I$298,7,FALSE),"")</f>
        <v>2013</v>
      </c>
      <c r="I52" s="26" t="str">
        <f>IF($B52&gt;0,VLOOKUP($B52,Nevezés!$A$2:$I$298,8,FALSE),"")</f>
        <v>nem érlelt</v>
      </c>
      <c r="J52" s="26">
        <f>IF($B52&gt;0,VLOOKUP($B52,Nevezés!$A$2:$I$298,9,FALSE),"")</f>
        <v>45</v>
      </c>
      <c r="K52" s="39">
        <f>Pontozás3X3!B37</f>
        <v>1</v>
      </c>
      <c r="L52" s="39">
        <f>Pontozás3X3!C37</f>
        <v>15</v>
      </c>
      <c r="M52" s="39">
        <f>Pontozás3X3!D37</f>
        <v>15</v>
      </c>
      <c r="N52" s="39">
        <f>Pontozás3X3!E37</f>
        <v>15</v>
      </c>
      <c r="O52" s="17">
        <f t="shared" si="4"/>
        <v>15</v>
      </c>
      <c r="P52" s="8" t="str">
        <f t="shared" si="5"/>
        <v>Bronz</v>
      </c>
      <c r="Q52"/>
    </row>
    <row r="53" spans="1:17" s="18" customFormat="1" ht="12.75" customHeight="1">
      <c r="A53" s="24">
        <f t="shared" si="3"/>
        <v>50</v>
      </c>
      <c r="B53" s="24">
        <f>Pontozás3X3!A36</f>
        <v>33</v>
      </c>
      <c r="C53" s="25">
        <f>IF($B53&gt;0,VLOOKUP($B53,Nevezés!$A$2:$I$298,2,FALSE),"")</f>
        <v>9</v>
      </c>
      <c r="D53" s="26" t="str">
        <f>IF($B53&gt;0,VLOOKUP($B53,Nevezés!$A$2:$I$298,3,FALSE),"")</f>
        <v>Méri István</v>
      </c>
      <c r="E53" s="26" t="str">
        <f>IF($B53&gt;0,VLOOKUP($B53,Nevezés!$A$2:$I$298,4,FALSE),"")</f>
        <v>Szlov.</v>
      </c>
      <c r="F53" s="26" t="str">
        <f>IF($B53&gt;0,VLOOKUP($B53,Nevezés!$A$2:$I$298,5,FALSE),"")</f>
        <v>Nagyölved</v>
      </c>
      <c r="G53" s="26" t="str">
        <f>IF($B53&gt;0,VLOOKUP($B53,Nevezés!$A$2:$I$298,6,FALSE),"")</f>
        <v>sárgabarack</v>
      </c>
      <c r="H53" s="26">
        <f>IF($B53&gt;0,VLOOKUP($B53,Nevezés!$A$2:$I$298,7,FALSE),"")</f>
        <v>2011</v>
      </c>
      <c r="I53" s="26" t="str">
        <f>IF($B53&gt;0,VLOOKUP($B53,Nevezés!$A$2:$I$298,8,FALSE),"")</f>
        <v>nem érlelt</v>
      </c>
      <c r="J53" s="26">
        <f>IF($B53&gt;0,VLOOKUP($B53,Nevezés!$A$2:$I$298,9,FALSE),"")</f>
        <v>52</v>
      </c>
      <c r="K53" s="39">
        <f>Pontozás3X3!B36</f>
        <v>3</v>
      </c>
      <c r="L53" s="39">
        <f>Pontozás3X3!C36</f>
        <v>15</v>
      </c>
      <c r="M53" s="39">
        <f>Pontozás3X3!D36</f>
        <v>15</v>
      </c>
      <c r="N53" s="39">
        <f>Pontozás3X3!E36</f>
        <v>15</v>
      </c>
      <c r="O53" s="17">
        <f t="shared" si="4"/>
        <v>15</v>
      </c>
      <c r="P53" s="8" t="str">
        <f t="shared" si="5"/>
        <v>Bronz</v>
      </c>
      <c r="Q53"/>
    </row>
    <row r="54" spans="1:17" s="18" customFormat="1" ht="12.75" customHeight="1">
      <c r="A54" s="24">
        <f t="shared" si="3"/>
        <v>50</v>
      </c>
      <c r="B54" s="24">
        <f>Pontozás3X3!A67</f>
        <v>68</v>
      </c>
      <c r="C54" s="25">
        <f>IF($B54&gt;0,VLOOKUP($B54,Nevezés!$A$2:$I$298,2,FALSE),"")</f>
        <v>34</v>
      </c>
      <c r="D54" s="26" t="str">
        <f>IF($B54&gt;0,VLOOKUP($B54,Nevezés!$A$2:$I$298,3,FALSE),"")</f>
        <v>Czeglédi József</v>
      </c>
      <c r="E54" s="26" t="str">
        <f>IF($B54&gt;0,VLOOKUP($B54,Nevezés!$A$2:$I$298,4,FALSE),"")</f>
        <v>M.o.</v>
      </c>
      <c r="F54" s="26" t="str">
        <f>IF($B54&gt;0,VLOOKUP($B54,Nevezés!$A$2:$I$298,5,FALSE),"")</f>
        <v>Dorog</v>
      </c>
      <c r="G54" s="26" t="str">
        <f>IF($B54&gt;0,VLOOKUP($B54,Nevezés!$A$2:$I$298,6,FALSE),"")</f>
        <v>szilva</v>
      </c>
      <c r="H54" s="26">
        <f>IF($B54&gt;0,VLOOKUP($B54,Nevezés!$A$2:$I$298,7,FALSE),"")</f>
        <v>2013</v>
      </c>
      <c r="I54" s="26" t="str">
        <f>IF($B54&gt;0,VLOOKUP($B54,Nevezés!$A$2:$I$298,8,FALSE),"")</f>
        <v>nem érlelt</v>
      </c>
      <c r="J54" s="26">
        <f>IF($B54&gt;0,VLOOKUP($B54,Nevezés!$A$2:$I$298,9,FALSE),"")</f>
        <v>50</v>
      </c>
      <c r="K54" s="39">
        <f>Pontozás3X3!B67</f>
        <v>3</v>
      </c>
      <c r="L54" s="39">
        <f>Pontozás3X3!C67</f>
        <v>15</v>
      </c>
      <c r="M54" s="39">
        <f>Pontozás3X3!D67</f>
        <v>15</v>
      </c>
      <c r="N54" s="39">
        <f>Pontozás3X3!E67</f>
        <v>15</v>
      </c>
      <c r="O54" s="17">
        <f t="shared" si="4"/>
        <v>15</v>
      </c>
      <c r="P54" s="8" t="str">
        <f t="shared" si="5"/>
        <v>Bronz</v>
      </c>
      <c r="Q54"/>
    </row>
    <row r="55" spans="1:17" s="18" customFormat="1" ht="12.75" customHeight="1">
      <c r="A55" s="24">
        <f t="shared" si="3"/>
        <v>50</v>
      </c>
      <c r="B55" s="24">
        <f>Pontozás3X3!A28</f>
        <v>25</v>
      </c>
      <c r="C55" s="25">
        <f>IF($B55&gt;0,VLOOKUP($B55,Nevezés!$A$2:$I$298,2,FALSE),"")</f>
        <v>36</v>
      </c>
      <c r="D55" s="26" t="str">
        <f>IF($B55&gt;0,VLOOKUP($B55,Nevezés!$A$2:$I$298,3,FALSE),"")</f>
        <v>Krecskovszki Ferenc</v>
      </c>
      <c r="E55" s="26" t="str">
        <f>IF($B55&gt;0,VLOOKUP($B55,Nevezés!$A$2:$I$298,4,FALSE),"")</f>
        <v>M.o.</v>
      </c>
      <c r="F55" s="26" t="str">
        <f>IF($B55&gt;0,VLOOKUP($B55,Nevezés!$A$2:$I$298,5,FALSE),"")</f>
        <v>Budapest</v>
      </c>
      <c r="G55" s="26" t="str">
        <f>IF($B55&gt;0,VLOOKUP($B55,Nevezés!$A$2:$I$298,6,FALSE),"")</f>
        <v>meggy</v>
      </c>
      <c r="H55" s="26">
        <f>IF($B55&gt;0,VLOOKUP($B55,Nevezés!$A$2:$I$298,7,FALSE),"")</f>
        <v>2013</v>
      </c>
      <c r="I55" s="26" t="str">
        <f>IF($B55&gt;0,VLOOKUP($B55,Nevezés!$A$2:$I$298,8,FALSE),"")</f>
        <v>nem érlelt</v>
      </c>
      <c r="J55" s="26">
        <f>IF($B55&gt;0,VLOOKUP($B55,Nevezés!$A$2:$I$298,9,FALSE),"")</f>
        <v>50</v>
      </c>
      <c r="K55" s="39">
        <f>Pontozás3X3!B28</f>
        <v>1</v>
      </c>
      <c r="L55" s="39">
        <f>Pontozás3X3!C28</f>
        <v>15</v>
      </c>
      <c r="M55" s="39">
        <f>Pontozás3X3!D28</f>
        <v>15</v>
      </c>
      <c r="N55" s="39">
        <f>Pontozás3X3!E28</f>
        <v>15</v>
      </c>
      <c r="O55" s="17">
        <f t="shared" si="4"/>
        <v>15</v>
      </c>
      <c r="P55" s="8" t="str">
        <f t="shared" si="5"/>
        <v>Bronz</v>
      </c>
      <c r="Q55"/>
    </row>
    <row r="56" spans="1:17" s="18" customFormat="1" ht="12.75" customHeight="1">
      <c r="A56" s="24">
        <f t="shared" si="3"/>
        <v>50</v>
      </c>
      <c r="B56" s="24">
        <f>Pontozás3X3!A5</f>
        <v>2</v>
      </c>
      <c r="C56" s="25">
        <f>IF($B56&gt;0,VLOOKUP($B56,Nevezés!$A$2:$I$298,2,FALSE),"")</f>
        <v>52</v>
      </c>
      <c r="D56" s="26" t="str">
        <f>IF($B56&gt;0,VLOOKUP($B56,Nevezés!$A$2:$I$298,3,FALSE),"")</f>
        <v>Palik Gábor</v>
      </c>
      <c r="E56" s="26" t="str">
        <f>IF($B56&gt;0,VLOOKUP($B56,Nevezés!$A$2:$I$298,4,FALSE),"")</f>
        <v>Szlo.</v>
      </c>
      <c r="F56" s="26" t="str">
        <f>IF($B56&gt;0,VLOOKUP($B56,Nevezés!$A$2:$I$298,5,FALSE),"")</f>
        <v>Zseliz</v>
      </c>
      <c r="G56" s="26" t="str">
        <f>IF($B56&gt;0,VLOOKUP($B56,Nevezés!$A$2:$I$298,6,FALSE),"")</f>
        <v>Alma</v>
      </c>
      <c r="H56" s="26">
        <f>IF($B56&gt;0,VLOOKUP($B56,Nevezés!$A$2:$I$298,7,FALSE),"")</f>
        <v>2012</v>
      </c>
      <c r="I56" s="26" t="str">
        <f>IF($B56&gt;0,VLOOKUP($B56,Nevezés!$A$2:$I$298,8,FALSE),"")</f>
        <v>nem érlelt</v>
      </c>
      <c r="J56" s="26">
        <f>IF($B56&gt;0,VLOOKUP($B56,Nevezés!$A$2:$I$298,9,FALSE),"")</f>
        <v>44</v>
      </c>
      <c r="K56" s="39">
        <f>Pontozás3X3!B5</f>
        <v>1</v>
      </c>
      <c r="L56" s="39">
        <f>Pontozás3X3!C5</f>
        <v>15</v>
      </c>
      <c r="M56" s="39">
        <f>Pontozás3X3!D5</f>
        <v>15</v>
      </c>
      <c r="N56" s="39">
        <f>Pontozás3X3!E5</f>
        <v>15</v>
      </c>
      <c r="O56" s="17">
        <f t="shared" si="4"/>
        <v>15</v>
      </c>
      <c r="P56" s="8" t="str">
        <f t="shared" si="5"/>
        <v>Bronz</v>
      </c>
      <c r="Q56"/>
    </row>
    <row r="57" spans="1:17" s="18" customFormat="1" ht="12.75" customHeight="1">
      <c r="A57" s="24">
        <f t="shared" si="3"/>
        <v>50</v>
      </c>
      <c r="B57" s="24">
        <f>Pontozás3X3!A108</f>
        <v>108</v>
      </c>
      <c r="C57" s="25">
        <f>IF($B57&gt;0,VLOOKUP($B57,Nevezés!$A$2:$I$298,2,FALSE),"")</f>
        <v>60</v>
      </c>
      <c r="D57" s="26" t="str">
        <f>IF($B57&gt;0,VLOOKUP($B57,Nevezés!$A$2:$I$298,3,FALSE),"")</f>
        <v>Biocentrum</v>
      </c>
      <c r="E57" s="26" t="str">
        <f>IF($B57&gt;0,VLOOKUP($B57,Nevezés!$A$2:$I$298,4,FALSE),"")</f>
        <v>Szlo.</v>
      </c>
      <c r="F57" s="26" t="str">
        <f>IF($B57&gt;0,VLOOKUP($B57,Nevezés!$A$2:$I$298,5,FALSE),"")</f>
        <v>Zseliz</v>
      </c>
      <c r="G57" s="26" t="str">
        <f>IF($B57&gt;0,VLOOKUP($B57,Nevezés!$A$2:$I$298,6,FALSE),"")</f>
        <v>Bio- szőlő</v>
      </c>
      <c r="H57" s="26">
        <f>IF($B57&gt;0,VLOOKUP($B57,Nevezés!$A$2:$I$298,7,FALSE),"")</f>
        <v>2012</v>
      </c>
      <c r="I57" s="26" t="str">
        <f>IF($B57&gt;0,VLOOKUP($B57,Nevezés!$A$2:$I$298,8,FALSE),"")</f>
        <v>nem érlelt</v>
      </c>
      <c r="J57" s="26">
        <f>IF($B57&gt;0,VLOOKUP($B57,Nevezés!$A$2:$I$298,9,FALSE),"")</f>
        <v>52</v>
      </c>
      <c r="K57" s="39">
        <f>Pontozás3X3!B108</f>
        <v>2</v>
      </c>
      <c r="L57" s="39">
        <f>Pontozás3X3!C108</f>
        <v>15</v>
      </c>
      <c r="M57" s="39">
        <f>Pontozás3X3!D108</f>
        <v>15</v>
      </c>
      <c r="N57" s="39">
        <f>Pontozás3X3!E108</f>
        <v>15</v>
      </c>
      <c r="O57" s="17">
        <f t="shared" si="4"/>
        <v>15</v>
      </c>
      <c r="P57" s="8" t="str">
        <f t="shared" si="5"/>
        <v>Bronz</v>
      </c>
      <c r="Q57"/>
    </row>
    <row r="58" spans="1:17" s="18" customFormat="1" ht="12.75" customHeight="1">
      <c r="A58" s="24">
        <f t="shared" si="3"/>
        <v>50</v>
      </c>
      <c r="B58" s="24">
        <f>Pontozás3X3!A88</f>
        <v>81</v>
      </c>
      <c r="C58" s="25">
        <f>IF($B58&gt;0,VLOOKUP($B58,Nevezés!$A$2:$I$298,2,FALSE),"")</f>
        <v>62</v>
      </c>
      <c r="D58" s="26" t="str">
        <f>IF($B58&gt;0,VLOOKUP($B58,Nevezés!$A$2:$I$298,3,FALSE),"")</f>
        <v>Rell György,Bihari János</v>
      </c>
      <c r="E58" s="26" t="str">
        <f>IF($B58&gt;0,VLOOKUP($B58,Nevezés!$A$2:$I$298,4,FALSE),"")</f>
        <v>M.o.</v>
      </c>
      <c r="F58" s="26" t="str">
        <f>IF($B58&gt;0,VLOOKUP($B58,Nevezés!$A$2:$I$298,5,FALSE),"")</f>
        <v>Csolnok</v>
      </c>
      <c r="G58" s="26" t="str">
        <f>IF($B58&gt;0,VLOOKUP($B58,Nevezés!$A$2:$I$298,6,FALSE),"")</f>
        <v>Kökény </v>
      </c>
      <c r="H58" s="26">
        <f>IF($B58&gt;0,VLOOKUP($B58,Nevezés!$A$2:$I$298,7,FALSE),"")</f>
        <v>2014</v>
      </c>
      <c r="I58" s="26" t="str">
        <f>IF($B58&gt;0,VLOOKUP($B58,Nevezés!$A$2:$I$298,8,FALSE),"")</f>
        <v>nem érlelt</v>
      </c>
      <c r="J58" s="26">
        <f>IF($B58&gt;0,VLOOKUP($B58,Nevezés!$A$2:$I$298,9,FALSE),"")</f>
        <v>45</v>
      </c>
      <c r="K58" s="39">
        <f>Pontozás3X3!B88</f>
        <v>2</v>
      </c>
      <c r="L58" s="39">
        <f>Pontozás3X3!C88</f>
        <v>15</v>
      </c>
      <c r="M58" s="39">
        <f>Pontozás3X3!D88</f>
        <v>15</v>
      </c>
      <c r="N58" s="39">
        <f>Pontozás3X3!E88</f>
        <v>15</v>
      </c>
      <c r="O58" s="17">
        <f t="shared" si="4"/>
        <v>15</v>
      </c>
      <c r="P58" s="8" t="str">
        <f t="shared" si="5"/>
        <v>Bronz</v>
      </c>
      <c r="Q58"/>
    </row>
    <row r="59" spans="1:17" s="18" customFormat="1" ht="12.75" customHeight="1">
      <c r="A59" s="24">
        <f t="shared" si="3"/>
        <v>50</v>
      </c>
      <c r="B59" s="24">
        <f>Pontozás3X3!A92</f>
        <v>91</v>
      </c>
      <c r="C59" s="25">
        <f>IF($B59&gt;0,VLOOKUP($B59,Nevezés!$A$2:$I$298,2,FALSE),"")</f>
        <v>72</v>
      </c>
      <c r="D59" s="26" t="str">
        <f>IF($B59&gt;0,VLOOKUP($B59,Nevezés!$A$2:$I$298,3,FALSE),"")</f>
        <v>Kovács Ferenc</v>
      </c>
      <c r="E59" s="26" t="str">
        <f>IF($B59&gt;0,VLOOKUP($B59,Nevezés!$A$2:$I$298,4,FALSE),"")</f>
        <v>M.o.</v>
      </c>
      <c r="F59" s="26" t="str">
        <f>IF($B59&gt;0,VLOOKUP($B59,Nevezés!$A$2:$I$298,5,FALSE),"")</f>
        <v>Esztergom</v>
      </c>
      <c r="G59" s="26" t="str">
        <f>IF($B59&gt;0,VLOOKUP($B59,Nevezés!$A$2:$I$298,6,FALSE),"")</f>
        <v>birsalma </v>
      </c>
      <c r="H59" s="26">
        <f>IF($B59&gt;0,VLOOKUP($B59,Nevezés!$A$2:$I$298,7,FALSE),"")</f>
        <v>2013</v>
      </c>
      <c r="I59" s="26" t="str">
        <f>IF($B59&gt;0,VLOOKUP($B59,Nevezés!$A$2:$I$298,8,FALSE),"")</f>
        <v>nem érlelt</v>
      </c>
      <c r="J59" s="26">
        <f>IF($B59&gt;0,VLOOKUP($B59,Nevezés!$A$2:$I$298,9,FALSE),"")</f>
        <v>48</v>
      </c>
      <c r="K59" s="39">
        <f>Pontozás3X3!B92</f>
        <v>1</v>
      </c>
      <c r="L59" s="39">
        <f>Pontozás3X3!C92</f>
        <v>15</v>
      </c>
      <c r="M59" s="39">
        <f>Pontozás3X3!D92</f>
        <v>15</v>
      </c>
      <c r="N59" s="39">
        <f>Pontozás3X3!E92</f>
        <v>15</v>
      </c>
      <c r="O59" s="17">
        <f t="shared" si="4"/>
        <v>15</v>
      </c>
      <c r="P59" s="8" t="str">
        <f t="shared" si="5"/>
        <v>Bronz</v>
      </c>
      <c r="Q59"/>
    </row>
    <row r="60" spans="1:17" s="18" customFormat="1" ht="12.75" customHeight="1">
      <c r="A60" s="24">
        <f t="shared" si="3"/>
        <v>50</v>
      </c>
      <c r="B60" s="24">
        <f>Pontozás3X3!A71</f>
        <v>71</v>
      </c>
      <c r="C60" s="25">
        <f>IF($B60&gt;0,VLOOKUP($B60,Nevezés!$A$2:$I$298,2,FALSE),"")</f>
        <v>80</v>
      </c>
      <c r="D60" s="26" t="str">
        <f>IF($B60&gt;0,VLOOKUP($B60,Nevezés!$A$2:$I$298,3,FALSE),"")</f>
        <v>Kaszner János</v>
      </c>
      <c r="E60" s="26" t="str">
        <f>IF($B60&gt;0,VLOOKUP($B60,Nevezés!$A$2:$I$298,4,FALSE),"")</f>
        <v>M.o.</v>
      </c>
      <c r="F60" s="26" t="str">
        <f>IF($B60&gt;0,VLOOKUP($B60,Nevezés!$A$2:$I$298,5,FALSE),"")</f>
        <v>Esztergom</v>
      </c>
      <c r="G60" s="26" t="str">
        <f>IF($B60&gt;0,VLOOKUP($B60,Nevezés!$A$2:$I$298,6,FALSE),"")</f>
        <v>szilva maróti</v>
      </c>
      <c r="H60" s="26">
        <f>IF($B60&gt;0,VLOOKUP($B60,Nevezés!$A$2:$I$298,7,FALSE),"")</f>
        <v>2013</v>
      </c>
      <c r="I60" s="26" t="str">
        <f>IF($B60&gt;0,VLOOKUP($B60,Nevezés!$A$2:$I$298,8,FALSE),"")</f>
        <v>nem érlelt</v>
      </c>
      <c r="J60" s="26">
        <f>IF($B60&gt;0,VLOOKUP($B60,Nevezés!$A$2:$I$298,9,FALSE),"")</f>
        <v>46</v>
      </c>
      <c r="K60" s="39">
        <f>Pontozás3X3!B71</f>
        <v>3</v>
      </c>
      <c r="L60" s="39">
        <f>Pontozás3X3!C71</f>
        <v>15</v>
      </c>
      <c r="M60" s="39">
        <f>Pontozás3X3!D71</f>
        <v>15</v>
      </c>
      <c r="N60" s="39">
        <f>Pontozás3X3!E71</f>
        <v>15</v>
      </c>
      <c r="O60" s="17">
        <f t="shared" si="4"/>
        <v>15</v>
      </c>
      <c r="P60" s="8" t="str">
        <f t="shared" si="5"/>
        <v>Bronz</v>
      </c>
      <c r="Q60"/>
    </row>
    <row r="61" spans="1:17" s="18" customFormat="1" ht="12.75" customHeight="1">
      <c r="A61" s="24">
        <f t="shared" si="3"/>
        <v>50</v>
      </c>
      <c r="B61" s="24">
        <f>Pontozás3X3!A145</f>
        <v>142</v>
      </c>
      <c r="C61" s="25">
        <f>IF($B61&gt;0,VLOOKUP($B61,Nevezés!$A$2:$I$298,2,FALSE),"")</f>
        <v>86</v>
      </c>
      <c r="D61" s="26" t="str">
        <f>IF($B61&gt;0,VLOOKUP($B61,Nevezés!$A$2:$I$298,3,FALSE),"")</f>
        <v>Solymos Attila</v>
      </c>
      <c r="E61" s="26" t="str">
        <f>IF($B61&gt;0,VLOOKUP($B61,Nevezés!$A$2:$I$298,4,FALSE),"")</f>
        <v>M.o.</v>
      </c>
      <c r="F61" s="26" t="str">
        <f>IF($B61&gt;0,VLOOKUP($B61,Nevezés!$A$2:$I$298,5,FALSE),"")</f>
        <v>Pilisvörösvár</v>
      </c>
      <c r="G61" s="26" t="str">
        <f>IF($B61&gt;0,VLOOKUP($B61,Nevezés!$A$2:$I$298,6,FALSE),"")</f>
        <v>ágyas meggy</v>
      </c>
      <c r="H61" s="26">
        <f>IF($B61&gt;0,VLOOKUP($B61,Nevezés!$A$2:$I$298,7,FALSE),"")</f>
        <v>2013</v>
      </c>
      <c r="I61" s="26" t="str">
        <f>IF($B61&gt;0,VLOOKUP($B61,Nevezés!$A$2:$I$298,8,FALSE),"")</f>
        <v>ágyas</v>
      </c>
      <c r="J61" s="26">
        <f>IF($B61&gt;0,VLOOKUP($B61,Nevezés!$A$2:$I$298,9,FALSE),"")</f>
        <v>38</v>
      </c>
      <c r="K61" s="39">
        <f>Pontozás3X3!B145</f>
        <v>1</v>
      </c>
      <c r="L61" s="39">
        <f>Pontozás3X3!C145</f>
        <v>15</v>
      </c>
      <c r="M61" s="39">
        <f>Pontozás3X3!D145</f>
        <v>15</v>
      </c>
      <c r="N61" s="39">
        <f>Pontozás3X3!E145</f>
        <v>15</v>
      </c>
      <c r="O61" s="17">
        <f t="shared" si="4"/>
        <v>15</v>
      </c>
      <c r="P61" s="8" t="str">
        <f t="shared" si="5"/>
        <v>Bronz</v>
      </c>
      <c r="Q61"/>
    </row>
    <row r="62" spans="1:17" s="18" customFormat="1" ht="12.75" customHeight="1">
      <c r="A62" s="24">
        <f t="shared" si="3"/>
        <v>50</v>
      </c>
      <c r="B62" s="24">
        <f>Pontozás3X3!A113</f>
        <v>111</v>
      </c>
      <c r="C62" s="25">
        <f>IF($B62&gt;0,VLOOKUP($B62,Nevezés!$A$2:$I$298,2,FALSE),"")</f>
        <v>88</v>
      </c>
      <c r="D62" s="26" t="str">
        <f>IF($B62&gt;0,VLOOKUP($B62,Nevezés!$A$2:$I$298,3,FALSE),"")</f>
        <v>Solymos Attila</v>
      </c>
      <c r="E62" s="26" t="str">
        <f>IF($B62&gt;0,VLOOKUP($B62,Nevezés!$A$2:$I$298,4,FALSE),"")</f>
        <v>M.o.</v>
      </c>
      <c r="F62" s="26" t="str">
        <f>IF($B62&gt;0,VLOOKUP($B62,Nevezés!$A$2:$I$298,5,FALSE),"")</f>
        <v>Pilisvörösvár</v>
      </c>
      <c r="G62" s="26" t="str">
        <f>IF($B62&gt;0,VLOOKUP($B62,Nevezés!$A$2:$I$298,6,FALSE),"")</f>
        <v>borpárlat cabernet sauvignon</v>
      </c>
      <c r="H62" s="26">
        <f>IF($B62&gt;0,VLOOKUP($B62,Nevezés!$A$2:$I$298,7,FALSE),"")</f>
        <v>2010</v>
      </c>
      <c r="I62" s="26" t="str">
        <f>IF($B62&gt;0,VLOOKUP($B62,Nevezés!$A$2:$I$298,8,FALSE),"")</f>
        <v>érlelt</v>
      </c>
      <c r="J62" s="26">
        <f>IF($B62&gt;0,VLOOKUP($B62,Nevezés!$A$2:$I$298,9,FALSE),"")</f>
        <v>40</v>
      </c>
      <c r="K62" s="39">
        <f>Pontozás3X3!B113</f>
        <v>2</v>
      </c>
      <c r="L62" s="39">
        <f>Pontozás3X3!C113</f>
        <v>15</v>
      </c>
      <c r="M62" s="39">
        <f>Pontozás3X3!D113</f>
        <v>15</v>
      </c>
      <c r="N62" s="39">
        <f>Pontozás3X3!E113</f>
        <v>15</v>
      </c>
      <c r="O62" s="17">
        <f t="shared" si="4"/>
        <v>15</v>
      </c>
      <c r="P62" s="8" t="str">
        <f t="shared" si="5"/>
        <v>Bronz</v>
      </c>
      <c r="Q62"/>
    </row>
    <row r="63" spans="1:17" s="18" customFormat="1" ht="12.75" customHeight="1">
      <c r="A63" s="24">
        <f t="shared" si="3"/>
        <v>50</v>
      </c>
      <c r="B63" s="24">
        <f>Pontozás3X3!A112</f>
        <v>114</v>
      </c>
      <c r="C63" s="25">
        <f>IF($B63&gt;0,VLOOKUP($B63,Nevezés!$A$2:$I$298,2,FALSE),"")</f>
        <v>104</v>
      </c>
      <c r="D63" s="26" t="str">
        <f>IF($B63&gt;0,VLOOKUP($B63,Nevezés!$A$2:$I$298,3,FALSE),"")</f>
        <v>Heilmanné Muth Erzsébet</v>
      </c>
      <c r="E63" s="26" t="str">
        <f>IF($B63&gt;0,VLOOKUP($B63,Nevezés!$A$2:$I$298,4,FALSE),"")</f>
        <v>M.o.</v>
      </c>
      <c r="F63" s="26" t="str">
        <f>IF($B63&gt;0,VLOOKUP($B63,Nevezés!$A$2:$I$298,5,FALSE),"")</f>
        <v>Báta</v>
      </c>
      <c r="G63" s="26" t="str">
        <f>IF($B63&gt;0,VLOOKUP($B63,Nevezés!$A$2:$I$298,6,FALSE),"")</f>
        <v>tramini szőlő</v>
      </c>
      <c r="H63" s="26">
        <f>IF($B63&gt;0,VLOOKUP($B63,Nevezés!$A$2:$I$298,7,FALSE),"")</f>
        <v>2013</v>
      </c>
      <c r="I63" s="26" t="str">
        <f>IF($B63&gt;0,VLOOKUP($B63,Nevezés!$A$2:$I$298,8,FALSE),"")</f>
        <v>eperfán érlelt</v>
      </c>
      <c r="J63" s="26">
        <f>IF($B63&gt;0,VLOOKUP($B63,Nevezés!$A$2:$I$298,9,FALSE),"")</f>
        <v>42</v>
      </c>
      <c r="K63" s="39">
        <f>Pontozás3X3!B112</f>
        <v>2</v>
      </c>
      <c r="L63" s="39">
        <f>Pontozás3X3!C112</f>
        <v>15</v>
      </c>
      <c r="M63" s="39">
        <f>Pontozás3X3!D112</f>
        <v>15</v>
      </c>
      <c r="N63" s="39">
        <f>Pontozás3X3!E112</f>
        <v>15</v>
      </c>
      <c r="O63" s="17">
        <f t="shared" si="4"/>
        <v>15</v>
      </c>
      <c r="P63" s="8" t="str">
        <f t="shared" si="5"/>
        <v>Bronz</v>
      </c>
      <c r="Q63"/>
    </row>
    <row r="64" spans="1:17" s="18" customFormat="1" ht="12.75" customHeight="1">
      <c r="A64" s="24">
        <f t="shared" si="3"/>
        <v>50</v>
      </c>
      <c r="B64" s="24">
        <f>Pontozás3X3!A131</f>
        <v>131</v>
      </c>
      <c r="C64" s="25">
        <f>IF($B64&gt;0,VLOOKUP($B64,Nevezés!$A$2:$I$298,2,FALSE),"")</f>
        <v>109</v>
      </c>
      <c r="D64" s="26" t="str">
        <f>IF($B64&gt;0,VLOOKUP($B64,Nevezés!$A$2:$I$298,3,FALSE),"")</f>
        <v>Csudai Róbert</v>
      </c>
      <c r="E64" s="26" t="str">
        <f>IF($B64&gt;0,VLOOKUP($B64,Nevezés!$A$2:$I$298,4,FALSE),"")</f>
        <v>Szlo.</v>
      </c>
      <c r="F64" s="26" t="str">
        <f>IF($B64&gt;0,VLOOKUP($B64,Nevezés!$A$2:$I$298,5,FALSE),"")</f>
        <v>Lekér</v>
      </c>
      <c r="G64" s="26" t="str">
        <f>IF($B64&gt;0,VLOOKUP($B64,Nevezés!$A$2:$I$298,6,FALSE),"")</f>
        <v>törköly Pinot Blanc</v>
      </c>
      <c r="H64" s="26">
        <f>IF($B64&gt;0,VLOOKUP($B64,Nevezés!$A$2:$I$298,7,FALSE),"")</f>
        <v>2013</v>
      </c>
      <c r="I64" s="26" t="str">
        <f>IF($B64&gt;0,VLOOKUP($B64,Nevezés!$A$2:$I$298,8,FALSE),"")</f>
        <v>nem érlelt</v>
      </c>
      <c r="J64" s="26">
        <f>IF($B64&gt;0,VLOOKUP($B64,Nevezés!$A$2:$I$298,9,FALSE),"")</f>
        <v>51.4</v>
      </c>
      <c r="K64" s="39">
        <f>Pontozás3X3!B131</f>
        <v>3</v>
      </c>
      <c r="L64" s="39">
        <f>Pontozás3X3!C131</f>
        <v>15</v>
      </c>
      <c r="M64" s="39">
        <f>Pontozás3X3!D131</f>
        <v>15</v>
      </c>
      <c r="N64" s="39">
        <f>Pontozás3X3!E131</f>
        <v>15</v>
      </c>
      <c r="O64" s="17">
        <f t="shared" si="4"/>
        <v>15</v>
      </c>
      <c r="P64" s="8" t="str">
        <f t="shared" si="5"/>
        <v>Bronz</v>
      </c>
      <c r="Q64"/>
    </row>
    <row r="65" spans="1:17" s="18" customFormat="1" ht="12.75" customHeight="1">
      <c r="A65" s="24">
        <f t="shared" si="3"/>
        <v>50</v>
      </c>
      <c r="B65" s="24">
        <f>Pontozás3X3!A117</f>
        <v>116</v>
      </c>
      <c r="C65" s="25">
        <f>IF($B65&gt;0,VLOOKUP($B65,Nevezés!$A$2:$I$298,2,FALSE),"")</f>
        <v>112</v>
      </c>
      <c r="D65" s="26" t="str">
        <f>IF($B65&gt;0,VLOOKUP($B65,Nevezés!$A$2:$I$298,3,FALSE),"")</f>
        <v>Russói Tamás</v>
      </c>
      <c r="E65" s="26" t="str">
        <f>IF($B65&gt;0,VLOOKUP($B65,Nevezés!$A$2:$I$298,4,FALSE),"")</f>
        <v>M.o.</v>
      </c>
      <c r="F65" s="26" t="str">
        <f>IF($B65&gt;0,VLOOKUP($B65,Nevezés!$A$2:$I$298,5,FALSE),"")</f>
        <v>Bajna</v>
      </c>
      <c r="G65" s="26" t="str">
        <f>IF($B65&gt;0,VLOOKUP($B65,Nevezés!$A$2:$I$298,6,FALSE),"")</f>
        <v>szőlő</v>
      </c>
      <c r="H65" s="26">
        <f>IF($B65&gt;0,VLOOKUP($B65,Nevezés!$A$2:$I$298,7,FALSE),"")</f>
        <v>2013</v>
      </c>
      <c r="I65" s="26" t="str">
        <f>IF($B65&gt;0,VLOOKUP($B65,Nevezés!$A$2:$I$298,8,FALSE),"")</f>
        <v>nem érlelt</v>
      </c>
      <c r="J65" s="26">
        <f>IF($B65&gt;0,VLOOKUP($B65,Nevezés!$A$2:$I$298,9,FALSE),"")</f>
        <v>50</v>
      </c>
      <c r="K65" s="39">
        <f>Pontozás3X3!B117</f>
        <v>3</v>
      </c>
      <c r="L65" s="39">
        <f>Pontozás3X3!C117</f>
        <v>15</v>
      </c>
      <c r="M65" s="39">
        <f>Pontozás3X3!D117</f>
        <v>15</v>
      </c>
      <c r="N65" s="39">
        <f>Pontozás3X3!E117</f>
        <v>15</v>
      </c>
      <c r="O65" s="17">
        <f t="shared" si="4"/>
        <v>15</v>
      </c>
      <c r="P65" s="8" t="str">
        <f t="shared" si="5"/>
        <v>Bronz</v>
      </c>
      <c r="Q65"/>
    </row>
    <row r="66" spans="1:17" s="18" customFormat="1" ht="12.75" customHeight="1">
      <c r="A66" s="24">
        <f aca="true" t="shared" si="6" ref="A66:A97">RANK(O66,$O$2:$O$148,0)</f>
        <v>50</v>
      </c>
      <c r="B66" s="24">
        <f>Pontozás3X3!A18</f>
        <v>21</v>
      </c>
      <c r="C66" s="25">
        <f>IF($B66&gt;0,VLOOKUP($B66,Nevezés!$A$2:$I$298,2,FALSE),"")</f>
        <v>128</v>
      </c>
      <c r="D66" s="26" t="str">
        <f>IF($B66&gt;0,VLOOKUP($B66,Nevezés!$A$2:$I$298,3,FALSE),"")</f>
        <v>Gregor Ferenc</v>
      </c>
      <c r="E66" s="26" t="str">
        <f>IF($B66&gt;0,VLOOKUP($B66,Nevezés!$A$2:$I$298,4,FALSE),"")</f>
        <v>M.o.</v>
      </c>
      <c r="F66" s="26" t="str">
        <f>IF($B66&gt;0,VLOOKUP($B66,Nevezés!$A$2:$I$298,5,FALSE),"")</f>
        <v>Sárisáp</v>
      </c>
      <c r="G66" s="26" t="str">
        <f>IF($B66&gt;0,VLOOKUP($B66,Nevezés!$A$2:$I$298,6,FALSE),"")</f>
        <v>vilmos körte</v>
      </c>
      <c r="H66" s="26">
        <f>IF($B66&gt;0,VLOOKUP($B66,Nevezés!$A$2:$I$298,7,FALSE),"")</f>
        <v>2013</v>
      </c>
      <c r="I66" s="26" t="str">
        <f>IF($B66&gt;0,VLOOKUP($B66,Nevezés!$A$2:$I$298,8,FALSE),"")</f>
        <v>nem érlelt</v>
      </c>
      <c r="J66" s="26">
        <f>IF($B66&gt;0,VLOOKUP($B66,Nevezés!$A$2:$I$298,9,FALSE),"")</f>
        <v>47</v>
      </c>
      <c r="K66" s="39">
        <f>Pontozás3X3!B18</f>
        <v>2</v>
      </c>
      <c r="L66" s="39">
        <f>Pontozás3X3!C18</f>
        <v>15</v>
      </c>
      <c r="M66" s="39">
        <f>Pontozás3X3!D18</f>
        <v>15</v>
      </c>
      <c r="N66" s="39">
        <f>Pontozás3X3!E18</f>
        <v>15</v>
      </c>
      <c r="O66" s="17">
        <f aca="true" t="shared" si="7" ref="O66:O97">AVERAGE(L66:N66)</f>
        <v>15</v>
      </c>
      <c r="P66" s="8" t="str">
        <f aca="true" t="shared" si="8" ref="P66:P97">IF(O66&gt;=18,"Arany",IF(O66&gt;=16,"Ezüst",IF(O66&gt;=14,"Bronz"," ")))</f>
        <v>Bronz</v>
      </c>
      <c r="Q66"/>
    </row>
    <row r="67" spans="1:17" s="18" customFormat="1" ht="12.75" customHeight="1">
      <c r="A67" s="24">
        <f t="shared" si="6"/>
        <v>50</v>
      </c>
      <c r="B67" s="24">
        <f>Pontozás3X3!A55</f>
        <v>56</v>
      </c>
      <c r="C67" s="25">
        <f>IF($B67&gt;0,VLOOKUP($B67,Nevezés!$A$2:$I$298,2,FALSE),"")</f>
        <v>140</v>
      </c>
      <c r="D67" s="26" t="str">
        <f>IF($B67&gt;0,VLOOKUP($B67,Nevezés!$A$2:$I$298,3,FALSE),"")</f>
        <v>Gáll József</v>
      </c>
      <c r="E67" s="26" t="str">
        <f>IF($B67&gt;0,VLOOKUP($B67,Nevezés!$A$2:$I$298,4,FALSE),"")</f>
        <v>M.o.</v>
      </c>
      <c r="F67" s="26" t="str">
        <f>IF($B67&gt;0,VLOOKUP($B67,Nevezés!$A$2:$I$298,5,FALSE),"")</f>
        <v>Piliscsaba</v>
      </c>
      <c r="G67" s="26" t="str">
        <f>IF($B67&gt;0,VLOOKUP($B67,Nevezés!$A$2:$I$298,6,FALSE),"")</f>
        <v>sárgabarack</v>
      </c>
      <c r="H67" s="26">
        <f>IF($B67&gt;0,VLOOKUP($B67,Nevezés!$A$2:$I$298,7,FALSE),"")</f>
        <v>2013</v>
      </c>
      <c r="I67" s="26" t="str">
        <f>IF($B67&gt;0,VLOOKUP($B67,Nevezés!$A$2:$I$298,8,FALSE),"")</f>
        <v>nem érlelt</v>
      </c>
      <c r="J67" s="26">
        <f>IF($B67&gt;0,VLOOKUP($B67,Nevezés!$A$2:$I$298,9,FALSE),"")</f>
        <v>42</v>
      </c>
      <c r="K67" s="39">
        <f>Pontozás3X3!B55</f>
        <v>3</v>
      </c>
      <c r="L67" s="39">
        <f>Pontozás3X3!C55</f>
        <v>15</v>
      </c>
      <c r="M67" s="39">
        <f>Pontozás3X3!D55</f>
        <v>15</v>
      </c>
      <c r="N67" s="39">
        <f>Pontozás3X3!E55</f>
        <v>15</v>
      </c>
      <c r="O67" s="17">
        <f t="shared" si="7"/>
        <v>15</v>
      </c>
      <c r="P67" s="8" t="str">
        <f t="shared" si="8"/>
        <v>Bronz</v>
      </c>
      <c r="Q67"/>
    </row>
    <row r="68" spans="1:17" s="18" customFormat="1" ht="12.75" customHeight="1">
      <c r="A68" s="24">
        <f t="shared" si="6"/>
        <v>67</v>
      </c>
      <c r="B68" s="24">
        <f>Pontozás3X3!A104</f>
        <v>103</v>
      </c>
      <c r="C68" s="25">
        <f>IF($B68&gt;0,VLOOKUP($B68,Nevezés!$A$2:$I$298,2,FALSE),"")</f>
        <v>20</v>
      </c>
      <c r="D68" s="26" t="str">
        <f>IF($B68&gt;0,VLOOKUP($B68,Nevezés!$A$2:$I$298,3,FALSE),"")</f>
        <v>Ligeti András</v>
      </c>
      <c r="E68" s="26" t="str">
        <f>IF($B68&gt;0,VLOOKUP($B68,Nevezés!$A$2:$I$298,4,FALSE),"")</f>
        <v>M.o.</v>
      </c>
      <c r="F68" s="26" t="str">
        <f>IF($B68&gt;0,VLOOKUP($B68,Nevezés!$A$2:$I$298,5,FALSE),"")</f>
        <v>Sárisáp</v>
      </c>
      <c r="G68" s="26" t="str">
        <f>IF($B68&gt;0,VLOOKUP($B68,Nevezés!$A$2:$I$298,6,FALSE),"")</f>
        <v>szőlő irsai olivér</v>
      </c>
      <c r="H68" s="26">
        <f>IF($B68&gt;0,VLOOKUP($B68,Nevezés!$A$2:$I$298,7,FALSE),"")</f>
        <v>2013</v>
      </c>
      <c r="I68" s="26" t="str">
        <f>IF($B68&gt;0,VLOOKUP($B68,Nevezés!$A$2:$I$298,8,FALSE),"")</f>
        <v>nem érlelt</v>
      </c>
      <c r="J68" s="26">
        <f>IF($B68&gt;0,VLOOKUP($B68,Nevezés!$A$2:$I$298,9,FALSE),"")</f>
        <v>46</v>
      </c>
      <c r="K68" s="39">
        <f>Pontozás3X3!B104</f>
        <v>1</v>
      </c>
      <c r="L68" s="39">
        <f>Pontozás3X3!C104</f>
        <v>14</v>
      </c>
      <c r="M68" s="39">
        <f>Pontozás3X3!D104</f>
        <v>14</v>
      </c>
      <c r="N68" s="39">
        <f>Pontozás3X3!E104</f>
        <v>14</v>
      </c>
      <c r="O68" s="17">
        <f t="shared" si="7"/>
        <v>14</v>
      </c>
      <c r="P68" s="8" t="str">
        <f t="shared" si="8"/>
        <v>Bronz</v>
      </c>
      <c r="Q68"/>
    </row>
    <row r="69" spans="1:17" s="18" customFormat="1" ht="12.75" customHeight="1">
      <c r="A69" s="24">
        <f t="shared" si="6"/>
        <v>67</v>
      </c>
      <c r="B69" s="24">
        <f>Pontozás3X3!A89</f>
        <v>88</v>
      </c>
      <c r="C69" s="25">
        <f>IF($B69&gt;0,VLOOKUP($B69,Nevezés!$A$2:$I$298,2,FALSE),"")</f>
        <v>21</v>
      </c>
      <c r="D69" s="26" t="str">
        <f>IF($B69&gt;0,VLOOKUP($B69,Nevezés!$A$2:$I$298,3,FALSE),"")</f>
        <v>Kovács László</v>
      </c>
      <c r="E69" s="26" t="str">
        <f>IF($B69&gt;0,VLOOKUP($B69,Nevezés!$A$2:$I$298,4,FALSE),"")</f>
        <v>M.o.</v>
      </c>
      <c r="F69" s="26" t="str">
        <f>IF($B69&gt;0,VLOOKUP($B69,Nevezés!$A$2:$I$298,5,FALSE),"")</f>
        <v>Kesztölc</v>
      </c>
      <c r="G69" s="26" t="str">
        <f>IF($B69&gt;0,VLOOKUP($B69,Nevezés!$A$2:$I$298,6,FALSE),"")</f>
        <v>birsalma</v>
      </c>
      <c r="H69" s="26">
        <f>IF($B69&gt;0,VLOOKUP($B69,Nevezés!$A$2:$I$298,7,FALSE),"")</f>
        <v>2013</v>
      </c>
      <c r="I69" s="26" t="str">
        <f>IF($B69&gt;0,VLOOKUP($B69,Nevezés!$A$2:$I$298,8,FALSE),"")</f>
        <v>nem érlelt</v>
      </c>
      <c r="J69" s="26">
        <f>IF($B69&gt;0,VLOOKUP($B69,Nevezés!$A$2:$I$298,9,FALSE),"")</f>
        <v>50</v>
      </c>
      <c r="K69" s="39">
        <f>Pontozás3X3!B89</f>
        <v>1</v>
      </c>
      <c r="L69" s="39">
        <f>Pontozás3X3!C89</f>
        <v>14</v>
      </c>
      <c r="M69" s="39">
        <f>Pontozás3X3!D89</f>
        <v>14</v>
      </c>
      <c r="N69" s="39">
        <f>Pontozás3X3!E89</f>
        <v>14</v>
      </c>
      <c r="O69" s="17">
        <f t="shared" si="7"/>
        <v>14</v>
      </c>
      <c r="P69" s="8" t="str">
        <f t="shared" si="8"/>
        <v>Bronz</v>
      </c>
      <c r="Q69"/>
    </row>
    <row r="70" spans="1:17" s="18" customFormat="1" ht="12.75" customHeight="1">
      <c r="A70" s="24">
        <f t="shared" si="6"/>
        <v>67</v>
      </c>
      <c r="B70" s="24">
        <f>Pontozás3X3!A141</f>
        <v>140</v>
      </c>
      <c r="C70" s="25">
        <f>IF($B70&gt;0,VLOOKUP($B70,Nevezés!$A$2:$I$298,2,FALSE),"")</f>
        <v>44</v>
      </c>
      <c r="D70" s="26" t="str">
        <f>IF($B70&gt;0,VLOOKUP($B70,Nevezés!$A$2:$I$298,3,FALSE),"")</f>
        <v>Kaszács Róbert</v>
      </c>
      <c r="E70" s="26" t="str">
        <f>IF($B70&gt;0,VLOOKUP($B70,Nevezés!$A$2:$I$298,4,FALSE),"")</f>
        <v>M.o.</v>
      </c>
      <c r="F70" s="26" t="str">
        <f>IF($B70&gt;0,VLOOKUP($B70,Nevezés!$A$2:$I$298,5,FALSE),"")</f>
        <v>Budapest</v>
      </c>
      <c r="G70" s="26" t="str">
        <f>IF($B70&gt;0,VLOOKUP($B70,Nevezés!$A$2:$I$298,6,FALSE),"")</f>
        <v>gyömbér likőr</v>
      </c>
      <c r="H70" s="26">
        <f>IF($B70&gt;0,VLOOKUP($B70,Nevezés!$A$2:$I$298,7,FALSE),"")</f>
        <v>2013</v>
      </c>
      <c r="I70" s="26" t="str">
        <f>IF($B70&gt;0,VLOOKUP($B70,Nevezés!$A$2:$I$298,8,FALSE),"")</f>
        <v>nem érlelt</v>
      </c>
      <c r="J70" s="26">
        <f>IF($B70&gt;0,VLOOKUP($B70,Nevezés!$A$2:$I$298,9,FALSE),"")</f>
        <v>30</v>
      </c>
      <c r="K70" s="39">
        <f>Pontozás3X3!B141</f>
        <v>3</v>
      </c>
      <c r="L70" s="39">
        <f>Pontozás3X3!C141</f>
        <v>14</v>
      </c>
      <c r="M70" s="39">
        <f>Pontozás3X3!D141</f>
        <v>14</v>
      </c>
      <c r="N70" s="39">
        <f>Pontozás3X3!E141</f>
        <v>14</v>
      </c>
      <c r="O70" s="17">
        <f t="shared" si="7"/>
        <v>14</v>
      </c>
      <c r="P70" s="8" t="str">
        <f t="shared" si="8"/>
        <v>Bronz</v>
      </c>
      <c r="Q70"/>
    </row>
    <row r="71" spans="1:17" s="18" customFormat="1" ht="12.75" customHeight="1">
      <c r="A71" s="24">
        <f t="shared" si="6"/>
        <v>67</v>
      </c>
      <c r="B71" s="24">
        <f>Pontozás3X3!A42</f>
        <v>43</v>
      </c>
      <c r="C71" s="25">
        <f>IF($B71&gt;0,VLOOKUP($B71,Nevezés!$A$2:$I$298,2,FALSE),"")</f>
        <v>57</v>
      </c>
      <c r="D71" s="26" t="str">
        <f>IF($B71&gt;0,VLOOKUP($B71,Nevezés!$A$2:$I$298,3,FALSE),"")</f>
        <v>Biocentrum</v>
      </c>
      <c r="E71" s="26" t="str">
        <f>IF($B71&gt;0,VLOOKUP($B71,Nevezés!$A$2:$I$298,4,FALSE),"")</f>
        <v>Szlo.</v>
      </c>
      <c r="F71" s="26" t="str">
        <f>IF($B71&gt;0,VLOOKUP($B71,Nevezés!$A$2:$I$298,5,FALSE),"")</f>
        <v>Zseliz</v>
      </c>
      <c r="G71" s="26" t="str">
        <f>IF($B71&gt;0,VLOOKUP($B71,Nevezés!$A$2:$I$298,6,FALSE),"")</f>
        <v>Bio-Sárgabarack</v>
      </c>
      <c r="H71" s="26">
        <f>IF($B71&gt;0,VLOOKUP($B71,Nevezés!$A$2:$I$298,7,FALSE),"")</f>
        <v>2012</v>
      </c>
      <c r="I71" s="26" t="str">
        <f>IF($B71&gt;0,VLOOKUP($B71,Nevezés!$A$2:$I$298,8,FALSE),"")</f>
        <v>nem érlelt</v>
      </c>
      <c r="J71" s="26">
        <f>IF($B71&gt;0,VLOOKUP($B71,Nevezés!$A$2:$I$298,9,FALSE),"")</f>
        <v>40</v>
      </c>
      <c r="K71" s="39">
        <f>Pontozás3X3!B42</f>
        <v>1</v>
      </c>
      <c r="L71" s="39">
        <f>Pontozás3X3!C42</f>
        <v>14</v>
      </c>
      <c r="M71" s="39">
        <f>Pontozás3X3!D42</f>
        <v>14</v>
      </c>
      <c r="N71" s="39">
        <f>Pontozás3X3!E42</f>
        <v>14</v>
      </c>
      <c r="O71" s="17">
        <f t="shared" si="7"/>
        <v>14</v>
      </c>
      <c r="P71" s="8" t="str">
        <f t="shared" si="8"/>
        <v>Bronz</v>
      </c>
      <c r="Q71"/>
    </row>
    <row r="72" spans="1:17" s="18" customFormat="1" ht="12.75" customHeight="1">
      <c r="A72" s="24">
        <f t="shared" si="6"/>
        <v>67</v>
      </c>
      <c r="B72" s="24">
        <f>Pontozás3X3!A100</f>
        <v>100</v>
      </c>
      <c r="C72" s="25">
        <f>IF($B72&gt;0,VLOOKUP($B72,Nevezés!$A$2:$I$298,2,FALSE),"")</f>
        <v>76</v>
      </c>
      <c r="D72" s="26" t="str">
        <f>IF($B72&gt;0,VLOOKUP($B72,Nevezés!$A$2:$I$298,3,FALSE),"")</f>
        <v>Petrán Miklós</v>
      </c>
      <c r="E72" s="26" t="str">
        <f>IF($B72&gt;0,VLOOKUP($B72,Nevezés!$A$2:$I$298,4,FALSE),"")</f>
        <v>M.o.</v>
      </c>
      <c r="F72" s="26" t="str">
        <f>IF($B72&gt;0,VLOOKUP($B72,Nevezés!$A$2:$I$298,5,FALSE),"")</f>
        <v>Pilisvörösvár</v>
      </c>
      <c r="G72" s="26" t="str">
        <f>IF($B72&gt;0,VLOOKUP($B72,Nevezés!$A$2:$I$298,6,FALSE),"")</f>
        <v>fekete bodza</v>
      </c>
      <c r="H72" s="26">
        <f>IF($B72&gt;0,VLOOKUP($B72,Nevezés!$A$2:$I$298,7,FALSE),"")</f>
        <v>2013</v>
      </c>
      <c r="I72" s="26" t="str">
        <f>IF($B72&gt;0,VLOOKUP($B72,Nevezés!$A$2:$I$298,8,FALSE),"")</f>
        <v>nem érlelt</v>
      </c>
      <c r="J72" s="26">
        <f>IF($B72&gt;0,VLOOKUP($B72,Nevezés!$A$2:$I$298,9,FALSE),"")</f>
        <v>44</v>
      </c>
      <c r="K72" s="39">
        <f>Pontozás3X3!B100</f>
        <v>1</v>
      </c>
      <c r="L72" s="39">
        <f>Pontozás3X3!C100</f>
        <v>14</v>
      </c>
      <c r="M72" s="39">
        <f>Pontozás3X3!D100</f>
        <v>14</v>
      </c>
      <c r="N72" s="39">
        <f>Pontozás3X3!E100</f>
        <v>14</v>
      </c>
      <c r="O72" s="17">
        <f t="shared" si="7"/>
        <v>14</v>
      </c>
      <c r="P72" s="8" t="str">
        <f t="shared" si="8"/>
        <v>Bronz</v>
      </c>
      <c r="Q72"/>
    </row>
    <row r="73" spans="1:17" s="18" customFormat="1" ht="12.75" customHeight="1">
      <c r="A73" s="24">
        <f t="shared" si="6"/>
        <v>67</v>
      </c>
      <c r="B73" s="24">
        <f>Pontozás3X3!A61</f>
        <v>51</v>
      </c>
      <c r="C73" s="25">
        <f>IF($B73&gt;0,VLOOKUP($B73,Nevezés!$A$2:$I$298,2,FALSE),"")</f>
        <v>108</v>
      </c>
      <c r="D73" s="26" t="str">
        <f>IF($B73&gt;0,VLOOKUP($B73,Nevezés!$A$2:$I$298,3,FALSE),"")</f>
        <v>Kosztk Ernő</v>
      </c>
      <c r="E73" s="26" t="str">
        <f>IF($B73&gt;0,VLOOKUP($B73,Nevezés!$A$2:$I$298,4,FALSE),"")</f>
        <v>M.o.</v>
      </c>
      <c r="F73" s="26" t="str">
        <f>IF($B73&gt;0,VLOOKUP($B73,Nevezés!$A$2:$I$298,5,FALSE),"")</f>
        <v>Szomor</v>
      </c>
      <c r="G73" s="26" t="str">
        <f>IF($B73&gt;0,VLOOKUP($B73,Nevezés!$A$2:$I$298,6,FALSE),"")</f>
        <v>sárgabarack kajszi</v>
      </c>
      <c r="H73" s="26">
        <f>IF($B73&gt;0,VLOOKUP($B73,Nevezés!$A$2:$I$298,7,FALSE),"")</f>
        <v>2013</v>
      </c>
      <c r="I73" s="26" t="str">
        <f>IF($B73&gt;0,VLOOKUP($B73,Nevezés!$A$2:$I$298,8,FALSE),"")</f>
        <v>nem érlelt</v>
      </c>
      <c r="J73" s="26">
        <f>IF($B73&gt;0,VLOOKUP($B73,Nevezés!$A$2:$I$298,9,FALSE),"")</f>
        <v>45</v>
      </c>
      <c r="K73" s="39">
        <f>Pontozás3X3!B61</f>
        <v>2</v>
      </c>
      <c r="L73" s="39">
        <f>Pontozás3X3!C61</f>
        <v>14</v>
      </c>
      <c r="M73" s="39">
        <f>Pontozás3X3!D61</f>
        <v>14</v>
      </c>
      <c r="N73" s="39">
        <f>Pontozás3X3!E61</f>
        <v>14</v>
      </c>
      <c r="O73" s="17">
        <f t="shared" si="7"/>
        <v>14</v>
      </c>
      <c r="P73" s="8" t="str">
        <f t="shared" si="8"/>
        <v>Bronz</v>
      </c>
      <c r="Q73"/>
    </row>
    <row r="74" spans="1:17" s="18" customFormat="1" ht="12.75" customHeight="1">
      <c r="A74" s="24">
        <f t="shared" si="6"/>
        <v>67</v>
      </c>
      <c r="B74" s="24">
        <f>Pontozás3X3!A119</f>
        <v>118</v>
      </c>
      <c r="C74" s="25">
        <f>IF($B74&gt;0,VLOOKUP($B74,Nevezés!$A$2:$I$298,2,FALSE),"")</f>
        <v>131</v>
      </c>
      <c r="D74" s="26" t="str">
        <f>IF($B74&gt;0,VLOOKUP($B74,Nevezés!$A$2:$I$298,3,FALSE),"")</f>
        <v>Kormos Károly</v>
      </c>
      <c r="E74" s="26" t="str">
        <f>IF($B74&gt;0,VLOOKUP($B74,Nevezés!$A$2:$I$298,4,FALSE),"")</f>
        <v>Szlo.</v>
      </c>
      <c r="F74" s="26" t="str">
        <f>IF($B74&gt;0,VLOOKUP($B74,Nevezés!$A$2:$I$298,5,FALSE),"")</f>
        <v>Garamkövesd</v>
      </c>
      <c r="G74" s="26" t="str">
        <f>IF($B74&gt;0,VLOOKUP($B74,Nevezés!$A$2:$I$298,6,FALSE),"")</f>
        <v>Borpárlat </v>
      </c>
      <c r="H74" s="26">
        <f>IF($B74&gt;0,VLOOKUP($B74,Nevezés!$A$2:$I$298,7,FALSE),"")</f>
        <v>2009</v>
      </c>
      <c r="I74" s="26" t="str">
        <f>IF($B74&gt;0,VLOOKUP($B74,Nevezés!$A$2:$I$298,8,FALSE),"")</f>
        <v>tölgyfa hordós</v>
      </c>
      <c r="J74" s="26">
        <f>IF($B74&gt;0,VLOOKUP($B74,Nevezés!$A$2:$I$298,9,FALSE),"")</f>
        <v>50</v>
      </c>
      <c r="K74" s="39">
        <f>Pontozás3X3!B119</f>
        <v>1</v>
      </c>
      <c r="L74" s="39">
        <f>Pontozás3X3!C119</f>
        <v>14</v>
      </c>
      <c r="M74" s="39">
        <f>Pontozás3X3!D119</f>
        <v>14</v>
      </c>
      <c r="N74" s="39">
        <f>Pontozás3X3!E119</f>
        <v>14</v>
      </c>
      <c r="O74" s="17">
        <f t="shared" si="7"/>
        <v>14</v>
      </c>
      <c r="P74" s="8" t="str">
        <f t="shared" si="8"/>
        <v>Bronz</v>
      </c>
      <c r="Q74"/>
    </row>
    <row r="75" spans="1:17" s="18" customFormat="1" ht="12.75" customHeight="1">
      <c r="A75" s="24">
        <f t="shared" si="6"/>
        <v>67</v>
      </c>
      <c r="B75" s="24">
        <f>Pontozás3X3!A139</f>
        <v>136</v>
      </c>
      <c r="C75" s="25">
        <f>IF($B75&gt;0,VLOOKUP($B75,Nevezés!$A$2:$I$298,2,FALSE),"")</f>
        <v>136</v>
      </c>
      <c r="D75" s="26" t="str">
        <f>IF($B75&gt;0,VLOOKUP($B75,Nevezés!$A$2:$I$298,3,FALSE),"")</f>
        <v>Kis Csaba</v>
      </c>
      <c r="E75" s="26" t="str">
        <f>IF($B75&gt;0,VLOOKUP($B75,Nevezés!$A$2:$I$298,4,FALSE),"")</f>
        <v>M.o.</v>
      </c>
      <c r="F75" s="26" t="str">
        <f>IF($B75&gt;0,VLOOKUP($B75,Nevezés!$A$2:$I$298,5,FALSE),"")</f>
        <v>Piliscsaba</v>
      </c>
      <c r="G75" s="26" t="str">
        <f>IF($B75&gt;0,VLOOKUP($B75,Nevezés!$A$2:$I$298,6,FALSE),"")</f>
        <v>törköly sauvignon blanc</v>
      </c>
      <c r="H75" s="26">
        <f>IF($B75&gt;0,VLOOKUP($B75,Nevezés!$A$2:$I$298,7,FALSE),"")</f>
        <v>2013</v>
      </c>
      <c r="I75" s="26" t="str">
        <f>IF($B75&gt;0,VLOOKUP($B75,Nevezés!$A$2:$I$298,8,FALSE),"")</f>
        <v>nem érlelt</v>
      </c>
      <c r="J75" s="26">
        <f>IF($B75&gt;0,VLOOKUP($B75,Nevezés!$A$2:$I$298,9,FALSE),"")</f>
        <v>47</v>
      </c>
      <c r="K75" s="39">
        <f>Pontozás3X3!B139</f>
        <v>1</v>
      </c>
      <c r="L75" s="39">
        <f>Pontozás3X3!C139</f>
        <v>14</v>
      </c>
      <c r="M75" s="39">
        <f>Pontozás3X3!D139</f>
        <v>14</v>
      </c>
      <c r="N75" s="39">
        <f>Pontozás3X3!E139</f>
        <v>14</v>
      </c>
      <c r="O75" s="17">
        <f t="shared" si="7"/>
        <v>14</v>
      </c>
      <c r="P75" s="8" t="str">
        <f t="shared" si="8"/>
        <v>Bronz</v>
      </c>
      <c r="Q75"/>
    </row>
    <row r="76" spans="1:17" s="18" customFormat="1" ht="12.75" customHeight="1">
      <c r="A76" s="24">
        <f t="shared" si="6"/>
        <v>67</v>
      </c>
      <c r="B76" s="24">
        <f>Pontozás3X3!A136</f>
        <v>137</v>
      </c>
      <c r="C76" s="25">
        <f>IF($B76&gt;0,VLOOKUP($B76,Nevezés!$A$2:$I$298,2,FALSE),"")</f>
        <v>141</v>
      </c>
      <c r="D76" s="26" t="str">
        <f>IF($B76&gt;0,VLOOKUP($B76,Nevezés!$A$2:$I$298,3,FALSE),"")</f>
        <v>Gáll József</v>
      </c>
      <c r="E76" s="26" t="str">
        <f>IF($B76&gt;0,VLOOKUP($B76,Nevezés!$A$2:$I$298,4,FALSE),"")</f>
        <v>M.o.</v>
      </c>
      <c r="F76" s="26" t="str">
        <f>IF($B76&gt;0,VLOOKUP($B76,Nevezés!$A$2:$I$298,5,FALSE),"")</f>
        <v>Piliscsaba</v>
      </c>
      <c r="G76" s="26" t="str">
        <f>IF($B76&gt;0,VLOOKUP($B76,Nevezés!$A$2:$I$298,6,FALSE),"")</f>
        <v>törköly irsai olivér</v>
      </c>
      <c r="H76" s="26">
        <f>IF($B76&gt;0,VLOOKUP($B76,Nevezés!$A$2:$I$298,7,FALSE),"")</f>
        <v>2013</v>
      </c>
      <c r="I76" s="26" t="str">
        <f>IF($B76&gt;0,VLOOKUP($B76,Nevezés!$A$2:$I$298,8,FALSE),"")</f>
        <v>érlelt</v>
      </c>
      <c r="J76" s="26">
        <f>IF($B76&gt;0,VLOOKUP($B76,Nevezés!$A$2:$I$298,9,FALSE),"")</f>
        <v>42</v>
      </c>
      <c r="K76" s="39">
        <f>Pontozás3X3!B136</f>
        <v>3</v>
      </c>
      <c r="L76" s="39">
        <f>Pontozás3X3!C136</f>
        <v>14</v>
      </c>
      <c r="M76" s="39">
        <f>Pontozás3X3!D136</f>
        <v>14</v>
      </c>
      <c r="N76" s="39">
        <f>Pontozás3X3!E136</f>
        <v>14</v>
      </c>
      <c r="O76" s="17">
        <f t="shared" si="7"/>
        <v>14</v>
      </c>
      <c r="P76" s="8" t="str">
        <f t="shared" si="8"/>
        <v>Bronz</v>
      </c>
      <c r="Q76"/>
    </row>
    <row r="77" spans="1:17" s="18" customFormat="1" ht="12.75" customHeight="1">
      <c r="A77" s="24">
        <f t="shared" si="6"/>
        <v>76</v>
      </c>
      <c r="B77" s="24">
        <f>Pontozás3X3!A7</f>
        <v>8</v>
      </c>
      <c r="C77" s="25">
        <f>IF($B77&gt;0,VLOOKUP($B77,Nevezés!$A$2:$I$298,2,FALSE),"")</f>
        <v>2</v>
      </c>
      <c r="D77" s="26" t="str">
        <f>IF($B77&gt;0,VLOOKUP($B77,Nevezés!$A$2:$I$298,3,FALSE),"")</f>
        <v>Mali Sándor</v>
      </c>
      <c r="E77" s="26" t="str">
        <f>IF($B77&gt;0,VLOOKUP($B77,Nevezés!$A$2:$I$298,4,FALSE),"")</f>
        <v>M.o.</v>
      </c>
      <c r="F77" s="26" t="str">
        <f>IF($B77&gt;0,VLOOKUP($B77,Nevezés!$A$2:$I$298,5,FALSE),"")</f>
        <v>Sárisáp</v>
      </c>
      <c r="G77" s="26" t="str">
        <f>IF($B77&gt;0,VLOOKUP($B77,Nevezés!$A$2:$I$298,6,FALSE),"")</f>
        <v>körte</v>
      </c>
      <c r="H77" s="26">
        <f>IF($B77&gt;0,VLOOKUP($B77,Nevezés!$A$2:$I$298,7,FALSE),"")</f>
        <v>2013</v>
      </c>
      <c r="I77" s="26" t="str">
        <f>IF($B77&gt;0,VLOOKUP($B77,Nevezés!$A$2:$I$298,8,FALSE),"")</f>
        <v>nem érlelt</v>
      </c>
      <c r="J77" s="26">
        <f>IF($B77&gt;0,VLOOKUP($B77,Nevezés!$A$2:$I$298,9,FALSE),"")</f>
        <v>46</v>
      </c>
      <c r="K77" s="39">
        <f>Pontozás3X3!B7</f>
        <v>3</v>
      </c>
      <c r="L77" s="39">
        <f>Pontozás3X3!C7</f>
        <v>13</v>
      </c>
      <c r="M77" s="39">
        <f>Pontozás3X3!D7</f>
        <v>13</v>
      </c>
      <c r="N77" s="39">
        <f>Pontozás3X3!E7</f>
        <v>13</v>
      </c>
      <c r="O77" s="17">
        <f t="shared" si="7"/>
        <v>13</v>
      </c>
      <c r="P77" s="8" t="str">
        <f t="shared" si="8"/>
        <v> </v>
      </c>
      <c r="Q77"/>
    </row>
    <row r="78" spans="1:17" s="18" customFormat="1" ht="12.75" customHeight="1">
      <c r="A78" s="24">
        <f t="shared" si="6"/>
        <v>76</v>
      </c>
      <c r="B78" s="24">
        <f>Pontozás3X3!A12</f>
        <v>11</v>
      </c>
      <c r="C78" s="25">
        <f>IF($B78&gt;0,VLOOKUP($B78,Nevezés!$A$2:$I$298,2,FALSE),"")</f>
        <v>24</v>
      </c>
      <c r="D78" s="26" t="str">
        <f>IF($B78&gt;0,VLOOKUP($B78,Nevezés!$A$2:$I$298,3,FALSE),"")</f>
        <v>Schummel Tamás</v>
      </c>
      <c r="E78" s="26" t="str">
        <f>IF($B78&gt;0,VLOOKUP($B78,Nevezés!$A$2:$I$298,4,FALSE),"")</f>
        <v>M.o.</v>
      </c>
      <c r="F78" s="26" t="str">
        <f>IF($B78&gt;0,VLOOKUP($B78,Nevezés!$A$2:$I$298,5,FALSE),"")</f>
        <v>Sárisáp</v>
      </c>
      <c r="G78" s="26" t="str">
        <f>IF($B78&gt;0,VLOOKUP($B78,Nevezés!$A$2:$I$298,6,FALSE),"")</f>
        <v>Hardy vajkörte</v>
      </c>
      <c r="H78" s="26">
        <f>IF($B78&gt;0,VLOOKUP($B78,Nevezés!$A$2:$I$298,7,FALSE),"")</f>
        <v>2013</v>
      </c>
      <c r="I78" s="26" t="str">
        <f>IF($B78&gt;0,VLOOKUP($B78,Nevezés!$A$2:$I$298,8,FALSE),"")</f>
        <v>nem érlelt</v>
      </c>
      <c r="J78" s="26">
        <f>IF($B78&gt;0,VLOOKUP($B78,Nevezés!$A$2:$I$298,9,FALSE),"")</f>
        <v>47</v>
      </c>
      <c r="K78" s="39">
        <f>Pontozás3X3!B12</f>
        <v>3</v>
      </c>
      <c r="L78" s="39">
        <f>Pontozás3X3!C12</f>
        <v>13</v>
      </c>
      <c r="M78" s="39">
        <f>Pontozás3X3!D12</f>
        <v>13</v>
      </c>
      <c r="N78" s="39">
        <f>Pontozás3X3!E12</f>
        <v>13</v>
      </c>
      <c r="O78" s="17">
        <f t="shared" si="7"/>
        <v>13</v>
      </c>
      <c r="P78" s="8" t="str">
        <f t="shared" si="8"/>
        <v> </v>
      </c>
      <c r="Q78"/>
    </row>
    <row r="79" spans="1:16" ht="12.75">
      <c r="A79" s="24">
        <f t="shared" si="6"/>
        <v>76</v>
      </c>
      <c r="B79" s="24">
        <f>Pontozás3X3!A110</f>
        <v>109</v>
      </c>
      <c r="C79" s="25">
        <f>IF($B79&gt;0,VLOOKUP($B79,Nevezés!$A$2:$I$298,2,FALSE),"")</f>
        <v>64</v>
      </c>
      <c r="D79" s="26" t="str">
        <f>IF($B79&gt;0,VLOOKUP($B79,Nevezés!$A$2:$I$298,3,FALSE),"")</f>
        <v>Petrik József</v>
      </c>
      <c r="E79" s="26" t="str">
        <f>IF($B79&gt;0,VLOOKUP($B79,Nevezés!$A$2:$I$298,4,FALSE),"")</f>
        <v>M.o.</v>
      </c>
      <c r="F79" s="26" t="str">
        <f>IF($B79&gt;0,VLOOKUP($B79,Nevezés!$A$2:$I$298,5,FALSE),"")</f>
        <v>Tokodaltáró</v>
      </c>
      <c r="G79" s="26" t="str">
        <f>IF($B79&gt;0,VLOOKUP($B79,Nevezés!$A$2:$I$298,6,FALSE),"")</f>
        <v>Cserszegi Fűszeres</v>
      </c>
      <c r="H79" s="26">
        <f>IF($B79&gt;0,VLOOKUP($B79,Nevezés!$A$2:$I$298,7,FALSE),"")</f>
        <v>2013</v>
      </c>
      <c r="I79" s="26" t="str">
        <f>IF($B79&gt;0,VLOOKUP($B79,Nevezés!$A$2:$I$298,8,FALSE),"")</f>
        <v>nem érlelt</v>
      </c>
      <c r="J79" s="26">
        <f>IF($B79&gt;0,VLOOKUP($B79,Nevezés!$A$2:$I$298,9,FALSE),"")</f>
        <v>47</v>
      </c>
      <c r="K79" s="39">
        <f>Pontozás3X3!B110</f>
        <v>1</v>
      </c>
      <c r="L79" s="39">
        <f>Pontozás3X3!C110</f>
        <v>13</v>
      </c>
      <c r="M79" s="39">
        <f>Pontozás3X3!D110</f>
        <v>13</v>
      </c>
      <c r="N79" s="39">
        <f>Pontozás3X3!E110</f>
        <v>13</v>
      </c>
      <c r="O79" s="17">
        <f t="shared" si="7"/>
        <v>13</v>
      </c>
      <c r="P79" s="8" t="str">
        <f t="shared" si="8"/>
        <v> </v>
      </c>
    </row>
    <row r="80" spans="1:17" s="18" customFormat="1" ht="12.75" customHeight="1">
      <c r="A80" s="24">
        <f t="shared" si="6"/>
        <v>76</v>
      </c>
      <c r="B80" s="24">
        <f>Pontozás3X3!A111</f>
        <v>110</v>
      </c>
      <c r="C80" s="25">
        <f>IF($B80&gt;0,VLOOKUP($B80,Nevezés!$A$2:$I$298,2,FALSE),"")</f>
        <v>79</v>
      </c>
      <c r="D80" s="26" t="str">
        <f>IF($B80&gt;0,VLOOKUP($B80,Nevezés!$A$2:$I$298,3,FALSE),"")</f>
        <v>Kaszner János</v>
      </c>
      <c r="E80" s="26" t="str">
        <f>IF($B80&gt;0,VLOOKUP($B80,Nevezés!$A$2:$I$298,4,FALSE),"")</f>
        <v>M.o.</v>
      </c>
      <c r="F80" s="26" t="str">
        <f>IF($B80&gt;0,VLOOKUP($B80,Nevezés!$A$2:$I$298,5,FALSE),"")</f>
        <v>Esztergom</v>
      </c>
      <c r="G80" s="26" t="str">
        <f>IF($B80&gt;0,VLOOKUP($B80,Nevezés!$A$2:$I$298,6,FALSE),"")</f>
        <v>cserszegi fűszeres szőlő</v>
      </c>
      <c r="H80" s="26">
        <f>IF($B80&gt;0,VLOOKUP($B80,Nevezés!$A$2:$I$298,7,FALSE),"")</f>
        <v>2013</v>
      </c>
      <c r="I80" s="26" t="str">
        <f>IF($B80&gt;0,VLOOKUP($B80,Nevezés!$A$2:$I$298,8,FALSE),"")</f>
        <v>nem érlelt</v>
      </c>
      <c r="J80" s="26">
        <f>IF($B80&gt;0,VLOOKUP($B80,Nevezés!$A$2:$I$298,9,FALSE),"")</f>
        <v>42</v>
      </c>
      <c r="K80" s="39">
        <f>Pontozás3X3!B111</f>
        <v>3</v>
      </c>
      <c r="L80" s="39">
        <f>Pontozás3X3!C111</f>
        <v>13</v>
      </c>
      <c r="M80" s="39">
        <f>Pontozás3X3!D111</f>
        <v>13</v>
      </c>
      <c r="N80" s="39">
        <f>Pontozás3X3!E111</f>
        <v>13</v>
      </c>
      <c r="O80" s="17">
        <f t="shared" si="7"/>
        <v>13</v>
      </c>
      <c r="P80" s="8" t="str">
        <f t="shared" si="8"/>
        <v> </v>
      </c>
      <c r="Q80"/>
    </row>
    <row r="81" spans="1:17" s="18" customFormat="1" ht="12.75" customHeight="1">
      <c r="A81" s="24">
        <f t="shared" si="6"/>
        <v>76</v>
      </c>
      <c r="B81" s="24">
        <f>Pontozás3X3!A20</f>
        <v>17</v>
      </c>
      <c r="C81" s="25">
        <f>IF($B81&gt;0,VLOOKUP($B81,Nevezés!$A$2:$I$298,2,FALSE),"")</f>
        <v>94</v>
      </c>
      <c r="D81" s="26" t="str">
        <f>IF($B81&gt;0,VLOOKUP($B81,Nevezés!$A$2:$I$298,3,FALSE),"")</f>
        <v>Pánczél Ferenc</v>
      </c>
      <c r="E81" s="26" t="str">
        <f>IF($B81&gt;0,VLOOKUP($B81,Nevezés!$A$2:$I$298,4,FALSE),"")</f>
        <v>M.o.</v>
      </c>
      <c r="F81" s="26" t="str">
        <f>IF($B81&gt;0,VLOOKUP($B81,Nevezés!$A$2:$I$298,5,FALSE),"")</f>
        <v>Tokod</v>
      </c>
      <c r="G81" s="26" t="str">
        <f>IF($B81&gt;0,VLOOKUP($B81,Nevezés!$A$2:$I$298,6,FALSE),"")</f>
        <v>körte</v>
      </c>
      <c r="H81" s="26">
        <f>IF($B81&gt;0,VLOOKUP($B81,Nevezés!$A$2:$I$298,7,FALSE),"")</f>
        <v>2011</v>
      </c>
      <c r="I81" s="26" t="str">
        <f>IF($B81&gt;0,VLOOKUP($B81,Nevezés!$A$2:$I$298,8,FALSE),"")</f>
        <v>nem érlelt</v>
      </c>
      <c r="J81" s="26">
        <f>IF($B81&gt;0,VLOOKUP($B81,Nevezés!$A$2:$I$298,9,FALSE),"")</f>
        <v>46</v>
      </c>
      <c r="K81" s="39">
        <f>Pontozás3X3!B20</f>
        <v>3</v>
      </c>
      <c r="L81" s="39">
        <f>Pontozás3X3!C20</f>
        <v>13</v>
      </c>
      <c r="M81" s="39">
        <f>Pontozás3X3!D20</f>
        <v>13</v>
      </c>
      <c r="N81" s="39">
        <f>Pontozás3X3!E20</f>
        <v>13</v>
      </c>
      <c r="O81" s="17">
        <f t="shared" si="7"/>
        <v>13</v>
      </c>
      <c r="P81" s="8" t="str">
        <f t="shared" si="8"/>
        <v> </v>
      </c>
      <c r="Q81"/>
    </row>
    <row r="82" spans="1:17" s="18" customFormat="1" ht="12.75" customHeight="1">
      <c r="A82" s="24">
        <f t="shared" si="6"/>
        <v>76</v>
      </c>
      <c r="B82" s="24">
        <f>Pontozás3X3!A8</f>
        <v>6</v>
      </c>
      <c r="C82" s="25">
        <f>IF($B82&gt;0,VLOOKUP($B82,Nevezés!$A$2:$I$298,2,FALSE),"")</f>
        <v>97</v>
      </c>
      <c r="D82" s="26" t="str">
        <f>IF($B82&gt;0,VLOOKUP($B82,Nevezés!$A$2:$I$298,3,FALSE),"")</f>
        <v>Kanóczki Lajos</v>
      </c>
      <c r="E82" s="26" t="str">
        <f>IF($B82&gt;0,VLOOKUP($B82,Nevezés!$A$2:$I$298,4,FALSE),"")</f>
        <v>M.o.</v>
      </c>
      <c r="F82" s="26" t="str">
        <f>IF($B82&gt;0,VLOOKUP($B82,Nevezés!$A$2:$I$298,5,FALSE),"")</f>
        <v>Sárisáp</v>
      </c>
      <c r="G82" s="26" t="str">
        <f>IF($B82&gt;0,VLOOKUP($B82,Nevezés!$A$2:$I$298,6,FALSE),"")</f>
        <v>alma vegyes</v>
      </c>
      <c r="H82" s="26">
        <f>IF($B82&gt;0,VLOOKUP($B82,Nevezés!$A$2:$I$298,7,FALSE),"")</f>
        <v>2013</v>
      </c>
      <c r="I82" s="26" t="str">
        <f>IF($B82&gt;0,VLOOKUP($B82,Nevezés!$A$2:$I$298,8,FALSE),"")</f>
        <v>nem érlelt</v>
      </c>
      <c r="J82" s="26">
        <f>IF($B82&gt;0,VLOOKUP($B82,Nevezés!$A$2:$I$298,9,FALSE),"")</f>
        <v>49</v>
      </c>
      <c r="K82" s="39">
        <f>Pontozás3X3!B8</f>
        <v>2</v>
      </c>
      <c r="L82" s="39">
        <f>Pontozás3X3!C8</f>
        <v>13</v>
      </c>
      <c r="M82" s="39">
        <f>Pontozás3X3!D8</f>
        <v>13</v>
      </c>
      <c r="N82" s="39">
        <f>Pontozás3X3!E8</f>
        <v>13</v>
      </c>
      <c r="O82" s="17">
        <f t="shared" si="7"/>
        <v>13</v>
      </c>
      <c r="P82" s="8" t="str">
        <f t="shared" si="8"/>
        <v> </v>
      </c>
      <c r="Q82"/>
    </row>
    <row r="83" spans="1:17" s="18" customFormat="1" ht="12.75" customHeight="1">
      <c r="A83" s="24">
        <f t="shared" si="6"/>
        <v>76</v>
      </c>
      <c r="B83" s="24">
        <f>Pontozás3X3!A47</f>
        <v>50</v>
      </c>
      <c r="C83" s="25">
        <f>IF($B83&gt;0,VLOOKUP($B83,Nevezés!$A$2:$I$298,2,FALSE),"")</f>
        <v>98</v>
      </c>
      <c r="D83" s="26" t="str">
        <f>IF($B83&gt;0,VLOOKUP($B83,Nevezés!$A$2:$I$298,3,FALSE),"")</f>
        <v>Lakatos Lajos</v>
      </c>
      <c r="E83" s="26" t="str">
        <f>IF($B83&gt;0,VLOOKUP($B83,Nevezés!$A$2:$I$298,4,FALSE),"")</f>
        <v>M.o.</v>
      </c>
      <c r="F83" s="26" t="str">
        <f>IF($B83&gt;0,VLOOKUP($B83,Nevezés!$A$2:$I$298,5,FALSE),"")</f>
        <v>Esztergom</v>
      </c>
      <c r="G83" s="26" t="str">
        <f>IF($B83&gt;0,VLOOKUP($B83,Nevezés!$A$2:$I$298,6,FALSE),"")</f>
        <v>sárgabarack kajszi</v>
      </c>
      <c r="H83" s="26">
        <f>IF($B83&gt;0,VLOOKUP($B83,Nevezés!$A$2:$I$298,7,FALSE),"")</f>
        <v>2013</v>
      </c>
      <c r="I83" s="26" t="str">
        <f>IF($B83&gt;0,VLOOKUP($B83,Nevezés!$A$2:$I$298,8,FALSE),"")</f>
        <v>nem érlelt</v>
      </c>
      <c r="J83" s="26">
        <f>IF($B83&gt;0,VLOOKUP($B83,Nevezés!$A$2:$I$298,9,FALSE),"")</f>
        <v>48</v>
      </c>
      <c r="K83" s="39">
        <f>Pontozás3X3!B47</f>
        <v>3</v>
      </c>
      <c r="L83" s="39">
        <f>Pontozás3X3!C47</f>
        <v>13</v>
      </c>
      <c r="M83" s="39">
        <f>Pontozás3X3!D47</f>
        <v>13</v>
      </c>
      <c r="N83" s="39">
        <f>Pontozás3X3!E47</f>
        <v>13</v>
      </c>
      <c r="O83" s="17">
        <f t="shared" si="7"/>
        <v>13</v>
      </c>
      <c r="P83" s="8" t="str">
        <f t="shared" si="8"/>
        <v> </v>
      </c>
      <c r="Q83"/>
    </row>
    <row r="84" spans="1:17" s="18" customFormat="1" ht="12.75" customHeight="1">
      <c r="A84" s="24">
        <f t="shared" si="6"/>
        <v>83</v>
      </c>
      <c r="B84" s="24">
        <f>Pontozás3X3!A64</f>
        <v>60</v>
      </c>
      <c r="C84" s="25">
        <f>IF($B84&gt;0,VLOOKUP($B84,Nevezés!$A$2:$I$298,2,FALSE),"")</f>
        <v>7</v>
      </c>
      <c r="D84" s="26" t="str">
        <f>IF($B84&gt;0,VLOOKUP($B84,Nevezés!$A$2:$I$298,3,FALSE),"")</f>
        <v>Bokros Gábor</v>
      </c>
      <c r="E84" s="26" t="str">
        <f>IF($B84&gt;0,VLOOKUP($B84,Nevezés!$A$2:$I$298,4,FALSE),"")</f>
        <v>M.o.</v>
      </c>
      <c r="F84" s="26" t="str">
        <f>IF($B84&gt;0,VLOOKUP($B84,Nevezés!$A$2:$I$298,5,FALSE),"")</f>
        <v>Epöl</v>
      </c>
      <c r="G84" s="26" t="str">
        <f>IF($B84&gt;0,VLOOKUP($B84,Nevezés!$A$2:$I$298,6,FALSE),"")</f>
        <v>Szilva</v>
      </c>
      <c r="H84" s="26">
        <f>IF($B84&gt;0,VLOOKUP($B84,Nevezés!$A$2:$I$298,7,FALSE),"")</f>
        <v>2013</v>
      </c>
      <c r="I84" s="26" t="str">
        <f>IF($B84&gt;0,VLOOKUP($B84,Nevezés!$A$2:$I$298,8,FALSE),"")</f>
        <v>nem érlelt</v>
      </c>
      <c r="J84" s="26">
        <f>IF($B84&gt;0,VLOOKUP($B84,Nevezés!$A$2:$I$298,9,FALSE),"")</f>
        <v>48</v>
      </c>
      <c r="K84" s="39">
        <f>Pontozás3X3!B64</f>
        <v>2</v>
      </c>
      <c r="L84" s="39">
        <f>Pontozás3X3!C64</f>
        <v>12</v>
      </c>
      <c r="M84" s="39">
        <f>Pontozás3X3!D64</f>
        <v>12</v>
      </c>
      <c r="N84" s="39">
        <f>Pontozás3X3!E64</f>
        <v>12</v>
      </c>
      <c r="O84" s="17">
        <f t="shared" si="7"/>
        <v>12</v>
      </c>
      <c r="P84" s="8" t="str">
        <f t="shared" si="8"/>
        <v> </v>
      </c>
      <c r="Q84"/>
    </row>
    <row r="85" spans="1:17" s="18" customFormat="1" ht="12.75" customHeight="1">
      <c r="A85" s="24">
        <f t="shared" si="6"/>
        <v>83</v>
      </c>
      <c r="B85" s="24">
        <f>Pontozás3X3!A69</f>
        <v>63</v>
      </c>
      <c r="C85" s="25">
        <f>IF($B85&gt;0,VLOOKUP($B85,Nevezés!$A$2:$I$298,2,FALSE),"")</f>
        <v>17</v>
      </c>
      <c r="D85" s="26" t="str">
        <f>IF($B85&gt;0,VLOOKUP($B85,Nevezés!$A$2:$I$298,3,FALSE),"")</f>
        <v>Molnár István</v>
      </c>
      <c r="E85" s="26" t="str">
        <f>IF($B85&gt;0,VLOOKUP($B85,Nevezés!$A$2:$I$298,4,FALSE),"")</f>
        <v>M.o.</v>
      </c>
      <c r="F85" s="26" t="str">
        <f>IF($B85&gt;0,VLOOKUP($B85,Nevezés!$A$2:$I$298,5,FALSE),"")</f>
        <v>Tokod</v>
      </c>
      <c r="G85" s="26" t="str">
        <f>IF($B85&gt;0,VLOOKUP($B85,Nevezés!$A$2:$I$298,6,FALSE),"")</f>
        <v>szilva</v>
      </c>
      <c r="H85" s="26">
        <f>IF($B85&gt;0,VLOOKUP($B85,Nevezés!$A$2:$I$298,7,FALSE),"")</f>
        <v>2013</v>
      </c>
      <c r="I85" s="26" t="str">
        <f>IF($B85&gt;0,VLOOKUP($B85,Nevezés!$A$2:$I$298,8,FALSE),"")</f>
        <v>nem érlelt</v>
      </c>
      <c r="J85" s="26">
        <f>IF($B85&gt;0,VLOOKUP($B85,Nevezés!$A$2:$I$298,9,FALSE),"")</f>
        <v>48</v>
      </c>
      <c r="K85" s="39">
        <f>Pontozás3X3!B69</f>
        <v>2</v>
      </c>
      <c r="L85" s="39">
        <f>Pontozás3X3!C69</f>
        <v>12</v>
      </c>
      <c r="M85" s="39">
        <f>Pontozás3X3!D69</f>
        <v>12</v>
      </c>
      <c r="N85" s="39">
        <f>Pontozás3X3!E69</f>
        <v>12</v>
      </c>
      <c r="O85" s="17">
        <f t="shared" si="7"/>
        <v>12</v>
      </c>
      <c r="P85" s="8" t="str">
        <f t="shared" si="8"/>
        <v> </v>
      </c>
      <c r="Q85"/>
    </row>
    <row r="86" spans="1:17" s="18" customFormat="1" ht="12.75" customHeight="1">
      <c r="A86" s="24">
        <f t="shared" si="6"/>
        <v>83</v>
      </c>
      <c r="B86" s="24">
        <f>Pontozás3X3!A121</f>
        <v>123</v>
      </c>
      <c r="C86" s="25">
        <f>IF($B86&gt;0,VLOOKUP($B86,Nevezés!$A$2:$I$298,2,FALSE),"")</f>
        <v>22</v>
      </c>
      <c r="D86" s="26" t="str">
        <f>IF($B86&gt;0,VLOOKUP($B86,Nevezés!$A$2:$I$298,3,FALSE),"")</f>
        <v>Dadi István</v>
      </c>
      <c r="E86" s="26" t="str">
        <f>IF($B86&gt;0,VLOOKUP($B86,Nevezés!$A$2:$I$298,4,FALSE),"")</f>
        <v>M.o.</v>
      </c>
      <c r="F86" s="26" t="str">
        <f>IF($B86&gt;0,VLOOKUP($B86,Nevezés!$A$2:$I$298,5,FALSE),"")</f>
        <v>Kesztölc</v>
      </c>
      <c r="G86" s="26" t="str">
        <f>IF($B86&gt;0,VLOOKUP($B86,Nevezés!$A$2:$I$298,6,FALSE),"")</f>
        <v>törköly vegyes</v>
      </c>
      <c r="H86" s="26">
        <f>IF($B86&gt;0,VLOOKUP($B86,Nevezés!$A$2:$I$298,7,FALSE),"")</f>
        <v>2013</v>
      </c>
      <c r="I86" s="26" t="str">
        <f>IF($B86&gt;0,VLOOKUP($B86,Nevezés!$A$2:$I$298,8,FALSE),"")</f>
        <v>nem érlelt</v>
      </c>
      <c r="J86" s="26">
        <f>IF($B86&gt;0,VLOOKUP($B86,Nevezés!$A$2:$I$298,9,FALSE),"")</f>
        <v>48</v>
      </c>
      <c r="K86" s="39">
        <f>Pontozás3X3!B121</f>
        <v>2</v>
      </c>
      <c r="L86" s="39">
        <f>Pontozás3X3!C121</f>
        <v>12</v>
      </c>
      <c r="M86" s="39">
        <f>Pontozás3X3!D121</f>
        <v>12</v>
      </c>
      <c r="N86" s="39">
        <f>Pontozás3X3!E121</f>
        <v>12</v>
      </c>
      <c r="O86" s="17">
        <f t="shared" si="7"/>
        <v>12</v>
      </c>
      <c r="P86" s="8" t="str">
        <f t="shared" si="8"/>
        <v> </v>
      </c>
      <c r="Q86"/>
    </row>
    <row r="87" spans="1:17" s="18" customFormat="1" ht="12.75" customHeight="1">
      <c r="A87" s="24">
        <f t="shared" si="6"/>
        <v>83</v>
      </c>
      <c r="B87" s="24">
        <f>Pontozás3X3!A41</f>
        <v>41</v>
      </c>
      <c r="C87" s="25">
        <f>IF($B87&gt;0,VLOOKUP($B87,Nevezés!$A$2:$I$298,2,FALSE),"")</f>
        <v>45</v>
      </c>
      <c r="D87" s="26" t="str">
        <f>IF($B87&gt;0,VLOOKUP($B87,Nevezés!$A$2:$I$298,3,FALSE),"")</f>
        <v>Majer István</v>
      </c>
      <c r="E87" s="26" t="str">
        <f>IF($B87&gt;0,VLOOKUP($B87,Nevezés!$A$2:$I$298,4,FALSE),"")</f>
        <v>M.o.</v>
      </c>
      <c r="F87" s="26" t="str">
        <f>IF($B87&gt;0,VLOOKUP($B87,Nevezés!$A$2:$I$298,5,FALSE),"")</f>
        <v>Csolnok</v>
      </c>
      <c r="G87" s="26" t="str">
        <f>IF($B87&gt;0,VLOOKUP($B87,Nevezés!$A$2:$I$298,6,FALSE),"")</f>
        <v>kajszi barack</v>
      </c>
      <c r="H87" s="26">
        <f>IF($B87&gt;0,VLOOKUP($B87,Nevezés!$A$2:$I$298,7,FALSE),"")</f>
        <v>2013</v>
      </c>
      <c r="I87" s="26" t="str">
        <f>IF($B87&gt;0,VLOOKUP($B87,Nevezés!$A$2:$I$298,8,FALSE),"")</f>
        <v>nem érlelt</v>
      </c>
      <c r="J87" s="26">
        <f>IF($B87&gt;0,VLOOKUP($B87,Nevezés!$A$2:$I$298,9,FALSE),"")</f>
        <v>45</v>
      </c>
      <c r="K87" s="39">
        <f>Pontozás3X3!B41</f>
        <v>3</v>
      </c>
      <c r="L87" s="39">
        <f>Pontozás3X3!C41</f>
        <v>12</v>
      </c>
      <c r="M87" s="39">
        <f>Pontozás3X3!D41</f>
        <v>12</v>
      </c>
      <c r="N87" s="39">
        <f>Pontozás3X3!E41</f>
        <v>12</v>
      </c>
      <c r="O87" s="17">
        <f t="shared" si="7"/>
        <v>12</v>
      </c>
      <c r="P87" s="8" t="str">
        <f t="shared" si="8"/>
        <v> </v>
      </c>
      <c r="Q87"/>
    </row>
    <row r="88" spans="1:17" s="18" customFormat="1" ht="12.75" customHeight="1">
      <c r="A88" s="24">
        <f t="shared" si="6"/>
        <v>83</v>
      </c>
      <c r="B88" s="24">
        <f>Pontozás3X3!A49</f>
        <v>45</v>
      </c>
      <c r="C88" s="25">
        <f>IF($B88&gt;0,VLOOKUP($B88,Nevezés!$A$2:$I$298,2,FALSE),"")</f>
        <v>81</v>
      </c>
      <c r="D88" s="26" t="str">
        <f>IF($B88&gt;0,VLOOKUP($B88,Nevezés!$A$2:$I$298,3,FALSE),"")</f>
        <v>Kaszner János</v>
      </c>
      <c r="E88" s="26" t="str">
        <f>IF($B88&gt;0,VLOOKUP($B88,Nevezés!$A$2:$I$298,4,FALSE),"")</f>
        <v>M.o.</v>
      </c>
      <c r="F88" s="26" t="str">
        <f>IF($B88&gt;0,VLOOKUP($B88,Nevezés!$A$2:$I$298,5,FALSE),"")</f>
        <v>Esztergom</v>
      </c>
      <c r="G88" s="26" t="str">
        <f>IF($B88&gt;0,VLOOKUP($B88,Nevezés!$A$2:$I$298,6,FALSE),"")</f>
        <v>sárgabarack</v>
      </c>
      <c r="H88" s="26">
        <f>IF($B88&gt;0,VLOOKUP($B88,Nevezés!$A$2:$I$298,7,FALSE),"")</f>
        <v>2013</v>
      </c>
      <c r="I88" s="26" t="str">
        <f>IF($B88&gt;0,VLOOKUP($B88,Nevezés!$A$2:$I$298,8,FALSE),"")</f>
        <v>nem érlelt</v>
      </c>
      <c r="J88" s="26">
        <f>IF($B88&gt;0,VLOOKUP($B88,Nevezés!$A$2:$I$298,9,FALSE),"")</f>
        <v>41</v>
      </c>
      <c r="K88" s="39">
        <f>Pontozás3X3!B49</f>
        <v>2</v>
      </c>
      <c r="L88" s="39">
        <f>Pontozás3X3!C49</f>
        <v>12</v>
      </c>
      <c r="M88" s="39">
        <f>Pontozás3X3!D49</f>
        <v>12</v>
      </c>
      <c r="N88" s="39">
        <f>Pontozás3X3!E49</f>
        <v>12</v>
      </c>
      <c r="O88" s="17">
        <f t="shared" si="7"/>
        <v>12</v>
      </c>
      <c r="P88" s="8" t="str">
        <f t="shared" si="8"/>
        <v> </v>
      </c>
      <c r="Q88"/>
    </row>
    <row r="89" spans="1:17" s="18" customFormat="1" ht="12.75" customHeight="1">
      <c r="A89" s="24">
        <f t="shared" si="6"/>
        <v>83</v>
      </c>
      <c r="B89" s="24">
        <f>Pontozás3X3!A85</f>
        <v>85</v>
      </c>
      <c r="C89" s="25">
        <f>IF($B89&gt;0,VLOOKUP($B89,Nevezés!$A$2:$I$298,2,FALSE),"")</f>
        <v>85</v>
      </c>
      <c r="D89" s="26" t="str">
        <f>IF($B89&gt;0,VLOOKUP($B89,Nevezés!$A$2:$I$298,3,FALSE),"")</f>
        <v>Solymos Attila</v>
      </c>
      <c r="E89" s="26" t="str">
        <f>IF($B89&gt;0,VLOOKUP($B89,Nevezés!$A$2:$I$298,4,FALSE),"")</f>
        <v>M.o.</v>
      </c>
      <c r="F89" s="26" t="str">
        <f>IF($B89&gt;0,VLOOKUP($B89,Nevezés!$A$2:$I$298,5,FALSE),"")</f>
        <v>Pilisvörösvár</v>
      </c>
      <c r="G89" s="26" t="str">
        <f>IF($B89&gt;0,VLOOKUP($B89,Nevezés!$A$2:$I$298,6,FALSE),"")</f>
        <v>faeper szeder </v>
      </c>
      <c r="H89" s="26">
        <f>IF($B89&gt;0,VLOOKUP($B89,Nevezés!$A$2:$I$298,7,FALSE),"")</f>
        <v>2013</v>
      </c>
      <c r="I89" s="26" t="str">
        <f>IF($B89&gt;0,VLOOKUP($B89,Nevezés!$A$2:$I$298,8,FALSE),"")</f>
        <v>nem érlelt</v>
      </c>
      <c r="J89" s="26">
        <f>IF($B89&gt;0,VLOOKUP($B89,Nevezés!$A$2:$I$298,9,FALSE),"")</f>
        <v>40</v>
      </c>
      <c r="K89" s="39">
        <f>Pontozás3X3!B85</f>
        <v>1</v>
      </c>
      <c r="L89" s="39">
        <f>Pontozás3X3!C85</f>
        <v>12</v>
      </c>
      <c r="M89" s="39">
        <f>Pontozás3X3!D85</f>
        <v>12</v>
      </c>
      <c r="N89" s="39">
        <f>Pontozás3X3!E85</f>
        <v>12</v>
      </c>
      <c r="O89" s="17">
        <f t="shared" si="7"/>
        <v>12</v>
      </c>
      <c r="P89" s="8" t="str">
        <f t="shared" si="8"/>
        <v> </v>
      </c>
      <c r="Q89"/>
    </row>
    <row r="90" spans="1:17" s="18" customFormat="1" ht="12.75" customHeight="1">
      <c r="A90" s="24">
        <f t="shared" si="6"/>
        <v>83</v>
      </c>
      <c r="B90" s="24">
        <f>Pontozás3X3!A46</f>
        <v>49</v>
      </c>
      <c r="C90" s="25">
        <f>IF($B90&gt;0,VLOOKUP($B90,Nevezés!$A$2:$I$298,2,FALSE),"")</f>
        <v>93</v>
      </c>
      <c r="D90" s="26" t="str">
        <f>IF($B90&gt;0,VLOOKUP($B90,Nevezés!$A$2:$I$298,3,FALSE),"")</f>
        <v>Pánczél Ferenc</v>
      </c>
      <c r="E90" s="26" t="str">
        <f>IF($B90&gt;0,VLOOKUP($B90,Nevezés!$A$2:$I$298,4,FALSE),"")</f>
        <v>M.o.</v>
      </c>
      <c r="F90" s="26" t="str">
        <f>IF($B90&gt;0,VLOOKUP($B90,Nevezés!$A$2:$I$298,5,FALSE),"")</f>
        <v>Tokod</v>
      </c>
      <c r="G90" s="26" t="str">
        <f>IF($B90&gt;0,VLOOKUP($B90,Nevezés!$A$2:$I$298,6,FALSE),"")</f>
        <v>barack /őszi, sárga</v>
      </c>
      <c r="H90" s="26">
        <f>IF($B90&gt;0,VLOOKUP($B90,Nevezés!$A$2:$I$298,7,FALSE),"")</f>
        <v>2011</v>
      </c>
      <c r="I90" s="26" t="str">
        <f>IF($B90&gt;0,VLOOKUP($B90,Nevezés!$A$2:$I$298,8,FALSE),"")</f>
        <v>nem érlelt</v>
      </c>
      <c r="J90" s="26">
        <f>IF($B90&gt;0,VLOOKUP($B90,Nevezés!$A$2:$I$298,9,FALSE),"")</f>
        <v>47</v>
      </c>
      <c r="K90" s="39">
        <f>Pontozás3X3!B46</f>
        <v>1</v>
      </c>
      <c r="L90" s="39">
        <f>Pontozás3X3!C46</f>
        <v>12</v>
      </c>
      <c r="M90" s="39">
        <f>Pontozás3X3!D46</f>
        <v>12</v>
      </c>
      <c r="N90" s="39">
        <f>Pontozás3X3!E46</f>
        <v>12</v>
      </c>
      <c r="O90" s="17">
        <f t="shared" si="7"/>
        <v>12</v>
      </c>
      <c r="P90" s="8" t="str">
        <f t="shared" si="8"/>
        <v> </v>
      </c>
      <c r="Q90"/>
    </row>
    <row r="91" spans="1:17" s="18" customFormat="1" ht="12.75" customHeight="1">
      <c r="A91" s="24">
        <f t="shared" si="6"/>
        <v>83</v>
      </c>
      <c r="B91" s="24">
        <f>Pontozás3X3!A116</f>
        <v>115</v>
      </c>
      <c r="C91" s="25">
        <f>IF($B91&gt;0,VLOOKUP($B91,Nevezés!$A$2:$I$298,2,FALSE),"")</f>
        <v>106</v>
      </c>
      <c r="D91" s="26" t="str">
        <f>IF($B91&gt;0,VLOOKUP($B91,Nevezés!$A$2:$I$298,3,FALSE),"")</f>
        <v>Zsebő Gyula</v>
      </c>
      <c r="E91" s="26" t="str">
        <f>IF($B91&gt;0,VLOOKUP($B91,Nevezés!$A$2:$I$298,4,FALSE),"")</f>
        <v>M.o.</v>
      </c>
      <c r="F91" s="26" t="str">
        <f>IF($B91&gt;0,VLOOKUP($B91,Nevezés!$A$2:$I$298,5,FALSE),"")</f>
        <v>Bajna</v>
      </c>
      <c r="G91" s="26" t="str">
        <f>IF($B91&gt;0,VLOOKUP($B91,Nevezés!$A$2:$I$298,6,FALSE),"")</f>
        <v>szőlő vegyes</v>
      </c>
      <c r="H91" s="26">
        <f>IF($B91&gt;0,VLOOKUP($B91,Nevezés!$A$2:$I$298,7,FALSE),"")</f>
        <v>2013</v>
      </c>
      <c r="I91" s="26" t="str">
        <f>IF($B91&gt;0,VLOOKUP($B91,Nevezés!$A$2:$I$298,8,FALSE),"")</f>
        <v>nem érlelt</v>
      </c>
      <c r="J91" s="26">
        <f>IF($B91&gt;0,VLOOKUP($B91,Nevezés!$A$2:$I$298,9,FALSE),"")</f>
        <v>50</v>
      </c>
      <c r="K91" s="39">
        <f>Pontozás3X3!B116</f>
        <v>1</v>
      </c>
      <c r="L91" s="39">
        <f>Pontozás3X3!C116</f>
        <v>12</v>
      </c>
      <c r="M91" s="39">
        <f>Pontozás3X3!D116</f>
        <v>12</v>
      </c>
      <c r="N91" s="39">
        <f>Pontozás3X3!E116</f>
        <v>12</v>
      </c>
      <c r="O91" s="17">
        <f t="shared" si="7"/>
        <v>12</v>
      </c>
      <c r="P91" s="8" t="str">
        <f t="shared" si="8"/>
        <v> </v>
      </c>
      <c r="Q91"/>
    </row>
    <row r="92" spans="1:17" s="18" customFormat="1" ht="12.75" customHeight="1">
      <c r="A92" s="24">
        <f t="shared" si="6"/>
        <v>83</v>
      </c>
      <c r="B92" s="24">
        <f>Pontozás3X3!A96</f>
        <v>94</v>
      </c>
      <c r="C92" s="25">
        <f>IF($B92&gt;0,VLOOKUP($B92,Nevezés!$A$2:$I$298,2,FALSE),"")</f>
        <v>133</v>
      </c>
      <c r="D92" s="26" t="str">
        <f>IF($B92&gt;0,VLOOKUP($B92,Nevezés!$A$2:$I$298,3,FALSE),"")</f>
        <v>Mali Gyula ifj.</v>
      </c>
      <c r="E92" s="26" t="str">
        <f>IF($B92&gt;0,VLOOKUP($B92,Nevezés!$A$2:$I$298,4,FALSE),"")</f>
        <v>M.o.</v>
      </c>
      <c r="F92" s="26" t="str">
        <f>IF($B92&gt;0,VLOOKUP($B92,Nevezés!$A$2:$I$298,5,FALSE),"")</f>
        <v>Sárisáp</v>
      </c>
      <c r="G92" s="26" t="str">
        <f>IF($B92&gt;0,VLOOKUP($B92,Nevezés!$A$2:$I$298,6,FALSE),"")</f>
        <v>birsalma</v>
      </c>
      <c r="H92" s="26">
        <f>IF($B92&gt;0,VLOOKUP($B92,Nevezés!$A$2:$I$298,7,FALSE),"")</f>
        <v>2013</v>
      </c>
      <c r="I92" s="26" t="str">
        <f>IF($B92&gt;0,VLOOKUP($B92,Nevezés!$A$2:$I$298,8,FALSE),"")</f>
        <v>nem érlelt</v>
      </c>
      <c r="J92" s="26">
        <f>IF($B92&gt;0,VLOOKUP($B92,Nevezés!$A$2:$I$298,9,FALSE),"")</f>
        <v>40</v>
      </c>
      <c r="K92" s="39">
        <f>Pontozás3X3!B96</f>
        <v>1</v>
      </c>
      <c r="L92" s="39">
        <f>Pontozás3X3!C96</f>
        <v>12</v>
      </c>
      <c r="M92" s="39">
        <f>Pontozás3X3!D96</f>
        <v>12</v>
      </c>
      <c r="N92" s="39">
        <f>Pontozás3X3!E96</f>
        <v>12</v>
      </c>
      <c r="O92" s="17">
        <f t="shared" si="7"/>
        <v>12</v>
      </c>
      <c r="P92" s="8" t="str">
        <f t="shared" si="8"/>
        <v> </v>
      </c>
      <c r="Q92"/>
    </row>
    <row r="93" spans="1:17" s="18" customFormat="1" ht="12.75" customHeight="1">
      <c r="A93" s="24">
        <f t="shared" si="6"/>
        <v>83</v>
      </c>
      <c r="B93" s="24">
        <f>Pontozás3X3!A33</f>
        <v>31</v>
      </c>
      <c r="C93" s="25">
        <f>IF($B93&gt;0,VLOOKUP($B93,Nevezés!$A$2:$I$298,2,FALSE),"")</f>
        <v>138</v>
      </c>
      <c r="D93" s="26" t="str">
        <f>IF($B93&gt;0,VLOOKUP($B93,Nevezés!$A$2:$I$298,3,FALSE),"")</f>
        <v>Kis Csaba</v>
      </c>
      <c r="E93" s="26" t="str">
        <f>IF($B93&gt;0,VLOOKUP($B93,Nevezés!$A$2:$I$298,4,FALSE),"")</f>
        <v>M.o.</v>
      </c>
      <c r="F93" s="26" t="str">
        <f>IF($B93&gt;0,VLOOKUP($B93,Nevezés!$A$2:$I$298,5,FALSE),"")</f>
        <v>Piliscsaba</v>
      </c>
      <c r="G93" s="26" t="str">
        <f>IF($B93&gt;0,VLOOKUP($B93,Nevezés!$A$2:$I$298,6,FALSE),"")</f>
        <v>őszibarack</v>
      </c>
      <c r="H93" s="26">
        <f>IF($B93&gt;0,VLOOKUP($B93,Nevezés!$A$2:$I$298,7,FALSE),"")</f>
        <v>2013</v>
      </c>
      <c r="I93" s="26" t="str">
        <f>IF($B93&gt;0,VLOOKUP($B93,Nevezés!$A$2:$I$298,8,FALSE),"")</f>
        <v>nem érlelt</v>
      </c>
      <c r="J93" s="26">
        <f>IF($B93&gt;0,VLOOKUP($B93,Nevezés!$A$2:$I$298,9,FALSE),"")</f>
        <v>46</v>
      </c>
      <c r="K93" s="39">
        <f>Pontozás3X3!B33</f>
        <v>1</v>
      </c>
      <c r="L93" s="39">
        <f>Pontozás3X3!C33</f>
        <v>12</v>
      </c>
      <c r="M93" s="39">
        <f>Pontozás3X3!D33</f>
        <v>12</v>
      </c>
      <c r="N93" s="39">
        <f>Pontozás3X3!E33</f>
        <v>12</v>
      </c>
      <c r="O93" s="17">
        <f t="shared" si="7"/>
        <v>12</v>
      </c>
      <c r="P93" s="8" t="str">
        <f t="shared" si="8"/>
        <v> </v>
      </c>
      <c r="Q93"/>
    </row>
    <row r="94" spans="1:17" s="18" customFormat="1" ht="12.75" customHeight="1">
      <c r="A94" s="24">
        <f t="shared" si="6"/>
        <v>83</v>
      </c>
      <c r="B94" s="24">
        <f>Pontozás3X3!A25</f>
        <v>22</v>
      </c>
      <c r="C94" s="25">
        <f>IF($B94&gt;0,VLOOKUP($B94,Nevezés!$A$2:$I$298,2,FALSE),"")</f>
        <v>144</v>
      </c>
      <c r="D94" s="26" t="str">
        <f>IF($B94&gt;0,VLOOKUP($B94,Nevezés!$A$2:$I$298,3,FALSE),"")</f>
        <v>Wibling József</v>
      </c>
      <c r="E94" s="26" t="str">
        <f>IF($B94&gt;0,VLOOKUP($B94,Nevezés!$A$2:$I$298,4,FALSE),"")</f>
        <v>M.o.</v>
      </c>
      <c r="F94" s="26" t="str">
        <f>IF($B94&gt;0,VLOOKUP($B94,Nevezés!$A$2:$I$298,5,FALSE),"")</f>
        <v>Sárisáp</v>
      </c>
      <c r="G94" s="26" t="str">
        <f>IF($B94&gt;0,VLOOKUP($B94,Nevezés!$A$2:$I$298,6,FALSE),"")</f>
        <v>körte</v>
      </c>
      <c r="H94" s="26">
        <f>IF($B94&gt;0,VLOOKUP($B94,Nevezés!$A$2:$I$298,7,FALSE),"")</f>
        <v>2013</v>
      </c>
      <c r="I94" s="26" t="str">
        <f>IF($B94&gt;0,VLOOKUP($B94,Nevezés!$A$2:$I$298,8,FALSE),"")</f>
        <v>nem érlelt</v>
      </c>
      <c r="J94" s="26">
        <f>IF($B94&gt;0,VLOOKUP($B94,Nevezés!$A$2:$I$298,9,FALSE),"")</f>
        <v>48</v>
      </c>
      <c r="K94" s="39">
        <f>Pontozás3X3!B25</f>
        <v>1</v>
      </c>
      <c r="L94" s="39">
        <f>Pontozás3X3!C25</f>
        <v>12</v>
      </c>
      <c r="M94" s="39">
        <f>Pontozás3X3!D25</f>
        <v>12</v>
      </c>
      <c r="N94" s="39">
        <f>Pontozás3X3!E25</f>
        <v>12</v>
      </c>
      <c r="O94" s="17">
        <f t="shared" si="7"/>
        <v>12</v>
      </c>
      <c r="P94" s="8" t="str">
        <f t="shared" si="8"/>
        <v> </v>
      </c>
      <c r="Q94"/>
    </row>
    <row r="95" spans="1:17" s="18" customFormat="1" ht="12.75" customHeight="1">
      <c r="A95" s="24">
        <f t="shared" si="6"/>
        <v>83</v>
      </c>
      <c r="B95" s="24">
        <f>Pontozás3X3!A74</f>
        <v>76</v>
      </c>
      <c r="C95" s="25">
        <f>IF($B95&gt;0,VLOOKUP($B95,Nevezés!$A$2:$I$298,2,FALSE),"")</f>
        <v>145</v>
      </c>
      <c r="D95" s="26" t="str">
        <f>IF($B95&gt;0,VLOOKUP($B95,Nevezés!$A$2:$I$298,3,FALSE),"")</f>
        <v>Wibling József</v>
      </c>
      <c r="E95" s="26" t="str">
        <f>IF($B95&gt;0,VLOOKUP($B95,Nevezés!$A$2:$I$298,4,FALSE),"")</f>
        <v>M.o.</v>
      </c>
      <c r="F95" s="26" t="str">
        <f>IF($B95&gt;0,VLOOKUP($B95,Nevezés!$A$2:$I$298,5,FALSE),"")</f>
        <v>Sárisáp</v>
      </c>
      <c r="G95" s="26" t="str">
        <f>IF($B95&gt;0,VLOOKUP($B95,Nevezés!$A$2:$I$298,6,FALSE),"")</f>
        <v>szilva</v>
      </c>
      <c r="H95" s="26">
        <f>IF($B95&gt;0,VLOOKUP($B95,Nevezés!$A$2:$I$298,7,FALSE),"")</f>
        <v>2013</v>
      </c>
      <c r="I95" s="26" t="str">
        <f>IF($B95&gt;0,VLOOKUP($B95,Nevezés!$A$2:$I$298,8,FALSE),"")</f>
        <v>nem érlelt</v>
      </c>
      <c r="J95" s="26">
        <f>IF($B95&gt;0,VLOOKUP($B95,Nevezés!$A$2:$I$298,9,FALSE),"")</f>
        <v>48</v>
      </c>
      <c r="K95" s="39">
        <f>Pontozás3X3!B74</f>
        <v>1</v>
      </c>
      <c r="L95" s="39">
        <f>Pontozás3X3!C74</f>
        <v>12</v>
      </c>
      <c r="M95" s="39">
        <f>Pontozás3X3!D74</f>
        <v>12</v>
      </c>
      <c r="N95" s="39">
        <f>Pontozás3X3!E74</f>
        <v>12</v>
      </c>
      <c r="O95" s="17">
        <f t="shared" si="7"/>
        <v>12</v>
      </c>
      <c r="P95" s="8" t="str">
        <f t="shared" si="8"/>
        <v> </v>
      </c>
      <c r="Q95"/>
    </row>
    <row r="96" spans="1:17" s="18" customFormat="1" ht="12.75" customHeight="1">
      <c r="A96" s="24">
        <f t="shared" si="6"/>
        <v>83</v>
      </c>
      <c r="B96" s="24">
        <f>Pontozás3X3!A102</f>
        <v>96</v>
      </c>
      <c r="C96" s="25">
        <f>IF($B96&gt;0,VLOOKUP($B96,Nevezés!$A$2:$I$298,2,FALSE),"")</f>
        <v>147</v>
      </c>
      <c r="D96" s="26" t="str">
        <f>IF($B96&gt;0,VLOOKUP($B96,Nevezés!$A$2:$I$298,3,FALSE),"")</f>
        <v>Wibling József</v>
      </c>
      <c r="E96" s="26" t="str">
        <f>IF($B96&gt;0,VLOOKUP($B96,Nevezés!$A$2:$I$298,4,FALSE),"")</f>
        <v>M.o.</v>
      </c>
      <c r="F96" s="26" t="str">
        <f>IF($B96&gt;0,VLOOKUP($B96,Nevezés!$A$2:$I$298,5,FALSE),"")</f>
        <v>Sárisáp</v>
      </c>
      <c r="G96" s="26" t="str">
        <f>IF($B96&gt;0,VLOOKUP($B96,Nevezés!$A$2:$I$298,6,FALSE),"")</f>
        <v>birsalma</v>
      </c>
      <c r="H96" s="26">
        <f>IF($B96&gt;0,VLOOKUP($B96,Nevezés!$A$2:$I$298,7,FALSE),"")</f>
        <v>2013</v>
      </c>
      <c r="I96" s="26" t="str">
        <f>IF($B96&gt;0,VLOOKUP($B96,Nevezés!$A$2:$I$298,8,FALSE),"")</f>
        <v>nem érlelt</v>
      </c>
      <c r="J96" s="26">
        <f>IF($B96&gt;0,VLOOKUP($B96,Nevezés!$A$2:$I$298,9,FALSE),"")</f>
        <v>48</v>
      </c>
      <c r="K96" s="39">
        <f>Pontozás3X3!B102</f>
        <v>2</v>
      </c>
      <c r="L96" s="39">
        <f>Pontozás3X3!C102</f>
        <v>12</v>
      </c>
      <c r="M96" s="39">
        <f>Pontozás3X3!D102</f>
        <v>12</v>
      </c>
      <c r="N96" s="39">
        <f>Pontozás3X3!E102</f>
        <v>12</v>
      </c>
      <c r="O96" s="17">
        <f t="shared" si="7"/>
        <v>12</v>
      </c>
      <c r="P96" s="8" t="str">
        <f t="shared" si="8"/>
        <v> </v>
      </c>
      <c r="Q96"/>
    </row>
    <row r="97" spans="1:17" s="18" customFormat="1" ht="12.75" customHeight="1">
      <c r="A97" s="24">
        <f t="shared" si="6"/>
        <v>96</v>
      </c>
      <c r="B97" s="24">
        <f>Pontozás3X3!A79</f>
        <v>78</v>
      </c>
      <c r="C97" s="25">
        <f>IF($B97&gt;0,VLOOKUP($B97,Nevezés!$A$2:$I$298,2,FALSE),"")</f>
        <v>15</v>
      </c>
      <c r="D97" s="26" t="str">
        <f>IF($B97&gt;0,VLOOKUP($B97,Nevezés!$A$2:$I$298,3,FALSE),"")</f>
        <v>Gajdosik József</v>
      </c>
      <c r="E97" s="26" t="str">
        <f>IF($B97&gt;0,VLOOKUP($B97,Nevezés!$A$2:$I$298,4,FALSE),"")</f>
        <v>Szlo.</v>
      </c>
      <c r="F97" s="26" t="str">
        <f>IF($B97&gt;0,VLOOKUP($B97,Nevezés!$A$2:$I$298,5,FALSE),"")</f>
        <v>Csallóközkürt</v>
      </c>
      <c r="G97" s="26" t="str">
        <f>IF($B97&gt;0,VLOOKUP($B97,Nevezés!$A$2:$I$298,6,FALSE),"")</f>
        <v>szeder</v>
      </c>
      <c r="H97" s="26">
        <f>IF($B97&gt;0,VLOOKUP($B97,Nevezés!$A$2:$I$298,7,FALSE),"")</f>
        <v>2013</v>
      </c>
      <c r="I97" s="26" t="str">
        <f>IF($B97&gt;0,VLOOKUP($B97,Nevezés!$A$2:$I$298,8,FALSE),"")</f>
        <v>nem érlelt</v>
      </c>
      <c r="J97" s="26">
        <f>IF($B97&gt;0,VLOOKUP($B97,Nevezés!$A$2:$I$298,9,FALSE),"")</f>
        <v>52</v>
      </c>
      <c r="K97" s="39">
        <f>Pontozás3X3!B79</f>
        <v>2</v>
      </c>
      <c r="L97" s="39">
        <f>Pontozás3X3!C79</f>
        <v>11</v>
      </c>
      <c r="M97" s="39">
        <f>Pontozás3X3!D79</f>
        <v>11</v>
      </c>
      <c r="N97" s="39">
        <f>Pontozás3X3!E79</f>
        <v>11</v>
      </c>
      <c r="O97" s="17">
        <f t="shared" si="7"/>
        <v>11</v>
      </c>
      <c r="P97" s="8" t="str">
        <f t="shared" si="8"/>
        <v> </v>
      </c>
      <c r="Q97"/>
    </row>
    <row r="98" spans="1:17" s="18" customFormat="1" ht="12.75" customHeight="1">
      <c r="A98" s="24">
        <f aca="true" t="shared" si="9" ref="A98:A129">RANK(O98,$O$2:$O$148,0)</f>
        <v>96</v>
      </c>
      <c r="B98" s="24">
        <f>Pontozás3X3!A40</f>
        <v>40</v>
      </c>
      <c r="C98" s="25">
        <f>IF($B98&gt;0,VLOOKUP($B98,Nevezés!$A$2:$I$298,2,FALSE),"")</f>
        <v>42</v>
      </c>
      <c r="D98" s="26" t="str">
        <f>IF($B98&gt;0,VLOOKUP($B98,Nevezés!$A$2:$I$298,3,FALSE),"")</f>
        <v>Kaszács Róbert</v>
      </c>
      <c r="E98" s="26" t="str">
        <f>IF($B98&gt;0,VLOOKUP($B98,Nevezés!$A$2:$I$298,4,FALSE),"")</f>
        <v>M.o.</v>
      </c>
      <c r="F98" s="26" t="str">
        <f>IF($B98&gt;0,VLOOKUP($B98,Nevezés!$A$2:$I$298,5,FALSE),"")</f>
        <v>Budapest</v>
      </c>
      <c r="G98" s="26" t="str">
        <f>IF($B98&gt;0,VLOOKUP($B98,Nevezés!$A$2:$I$298,6,FALSE),"")</f>
        <v>sárgabarack vegyes</v>
      </c>
      <c r="H98" s="26">
        <f>IF($B98&gt;0,VLOOKUP($B98,Nevezés!$A$2:$I$298,7,FALSE),"")</f>
        <v>2013</v>
      </c>
      <c r="I98" s="26" t="str">
        <f>IF($B98&gt;0,VLOOKUP($B98,Nevezés!$A$2:$I$298,8,FALSE),"")</f>
        <v>nem érlelt</v>
      </c>
      <c r="J98" s="26">
        <f>IF($B98&gt;0,VLOOKUP($B98,Nevezés!$A$2:$I$298,9,FALSE),"")</f>
        <v>48</v>
      </c>
      <c r="K98" s="39">
        <f>Pontozás3X3!B40</f>
        <v>1</v>
      </c>
      <c r="L98" s="39">
        <f>Pontozás3X3!C40</f>
        <v>11</v>
      </c>
      <c r="M98" s="39">
        <f>Pontozás3X3!D40</f>
        <v>11</v>
      </c>
      <c r="N98" s="39">
        <f>Pontozás3X3!E40</f>
        <v>11</v>
      </c>
      <c r="O98" s="17">
        <f aca="true" t="shared" si="10" ref="O98:O129">AVERAGE(L98:N98)</f>
        <v>11</v>
      </c>
      <c r="P98" s="8" t="str">
        <f aca="true" t="shared" si="11" ref="P98:P129">IF(O98&gt;=18,"Arany",IF(O98&gt;=16,"Ezüst",IF(O98&gt;=14,"Bronz"," ")))</f>
        <v> </v>
      </c>
      <c r="Q98"/>
    </row>
    <row r="99" spans="1:17" s="18" customFormat="1" ht="12.75" customHeight="1">
      <c r="A99" s="24">
        <f t="shared" si="9"/>
        <v>96</v>
      </c>
      <c r="B99" s="24">
        <f>Pontozás3X3!A93</f>
        <v>95</v>
      </c>
      <c r="C99" s="25">
        <f>IF($B99&gt;0,VLOOKUP($B99,Nevezés!$A$2:$I$298,2,FALSE),"")</f>
        <v>139</v>
      </c>
      <c r="D99" s="26" t="str">
        <f>IF($B99&gt;0,VLOOKUP($B99,Nevezés!$A$2:$I$298,3,FALSE),"")</f>
        <v>Gáll József</v>
      </c>
      <c r="E99" s="26" t="str">
        <f>IF($B99&gt;0,VLOOKUP($B99,Nevezés!$A$2:$I$298,4,FALSE),"")</f>
        <v>M.o.</v>
      </c>
      <c r="F99" s="26" t="str">
        <f>IF($B99&gt;0,VLOOKUP($B99,Nevezés!$A$2:$I$298,5,FALSE),"")</f>
        <v>Piliscsaba</v>
      </c>
      <c r="G99" s="26" t="str">
        <f>IF($B99&gt;0,VLOOKUP($B99,Nevezés!$A$2:$I$298,6,FALSE),"")</f>
        <v>birsalma</v>
      </c>
      <c r="H99" s="26">
        <f>IF($B99&gt;0,VLOOKUP($B99,Nevezés!$A$2:$I$298,7,FALSE),"")</f>
        <v>2013</v>
      </c>
      <c r="I99" s="26" t="str">
        <f>IF($B99&gt;0,VLOOKUP($B99,Nevezés!$A$2:$I$298,8,FALSE),"")</f>
        <v>nem érlelt</v>
      </c>
      <c r="J99" s="26">
        <f>IF($B99&gt;0,VLOOKUP($B99,Nevezés!$A$2:$I$298,9,FALSE),"")</f>
        <v>46</v>
      </c>
      <c r="K99" s="39">
        <f>Pontozás3X3!B93</f>
        <v>3</v>
      </c>
      <c r="L99" s="39">
        <f>Pontozás3X3!C93</f>
        <v>11</v>
      </c>
      <c r="M99" s="39">
        <f>Pontozás3X3!D93</f>
        <v>11</v>
      </c>
      <c r="N99" s="39">
        <f>Pontozás3X3!E93</f>
        <v>11</v>
      </c>
      <c r="O99" s="17">
        <f t="shared" si="10"/>
        <v>11</v>
      </c>
      <c r="P99" s="8" t="str">
        <f t="shared" si="11"/>
        <v> </v>
      </c>
      <c r="Q99"/>
    </row>
    <row r="100" spans="1:17" s="18" customFormat="1" ht="12.75" customHeight="1">
      <c r="A100" s="24">
        <f t="shared" si="9"/>
        <v>96</v>
      </c>
      <c r="B100" s="24">
        <f>Pontozás3X3!A59</f>
        <v>57</v>
      </c>
      <c r="C100" s="25">
        <f>IF($B100&gt;0,VLOOKUP($B100,Nevezés!$A$2:$I$298,2,FALSE),"")</f>
        <v>142</v>
      </c>
      <c r="D100" s="26" t="str">
        <f>IF($B100&gt;0,VLOOKUP($B100,Nevezés!$A$2:$I$298,3,FALSE),"")</f>
        <v>Bartha Miklós</v>
      </c>
      <c r="E100" s="26" t="str">
        <f>IF($B100&gt;0,VLOOKUP($B100,Nevezés!$A$2:$I$298,4,FALSE),"")</f>
        <v>M.o.</v>
      </c>
      <c r="F100" s="26" t="str">
        <f>IF($B100&gt;0,VLOOKUP($B100,Nevezés!$A$2:$I$298,5,FALSE),"")</f>
        <v>Piliscsaba</v>
      </c>
      <c r="G100" s="26" t="str">
        <f>IF($B100&gt;0,VLOOKUP($B100,Nevezés!$A$2:$I$298,6,FALSE),"")</f>
        <v>sárgabarack</v>
      </c>
      <c r="H100" s="26">
        <f>IF($B100&gt;0,VLOOKUP($B100,Nevezés!$A$2:$I$298,7,FALSE),"")</f>
        <v>2013</v>
      </c>
      <c r="I100" s="26" t="str">
        <f>IF($B100&gt;0,VLOOKUP($B100,Nevezés!$A$2:$I$298,8,FALSE),"")</f>
        <v>nem érlelt</v>
      </c>
      <c r="J100" s="26">
        <f>IF($B100&gt;0,VLOOKUP($B100,Nevezés!$A$2:$I$298,9,FALSE),"")</f>
        <v>48</v>
      </c>
      <c r="K100" s="39">
        <f>Pontozás3X3!B59</f>
        <v>2</v>
      </c>
      <c r="L100" s="39">
        <f>Pontozás3X3!C59</f>
        <v>11</v>
      </c>
      <c r="M100" s="39">
        <f>Pontozás3X3!D59</f>
        <v>11</v>
      </c>
      <c r="N100" s="39">
        <f>Pontozás3X3!E59</f>
        <v>11</v>
      </c>
      <c r="O100" s="17">
        <f t="shared" si="10"/>
        <v>11</v>
      </c>
      <c r="P100" s="8" t="str">
        <f t="shared" si="11"/>
        <v> </v>
      </c>
      <c r="Q100"/>
    </row>
    <row r="101" spans="1:17" s="18" customFormat="1" ht="12.75" customHeight="1">
      <c r="A101" s="24">
        <f t="shared" si="9"/>
        <v>100</v>
      </c>
      <c r="B101" s="24">
        <f>Pontozás3X3!A30</f>
        <v>32</v>
      </c>
      <c r="C101" s="25">
        <f>IF($B101&gt;0,VLOOKUP($B101,Nevezés!$A$2:$I$298,2,FALSE),"")</f>
        <v>6</v>
      </c>
      <c r="D101" s="26" t="str">
        <f>IF($B101&gt;0,VLOOKUP($B101,Nevezés!$A$2:$I$298,3,FALSE),"")</f>
        <v>Rumpli Pál</v>
      </c>
      <c r="E101" s="26" t="str">
        <f>IF($B101&gt;0,VLOOKUP($B101,Nevezés!$A$2:$I$298,4,FALSE),"")</f>
        <v>M.o.</v>
      </c>
      <c r="F101" s="26" t="str">
        <f>IF($B101&gt;0,VLOOKUP($B101,Nevezés!$A$2:$I$298,5,FALSE),"")</f>
        <v>Piliscsév</v>
      </c>
      <c r="G101" s="26" t="str">
        <f>IF($B101&gt;0,VLOOKUP($B101,Nevezés!$A$2:$I$298,6,FALSE),"")</f>
        <v>Sárgbarack</v>
      </c>
      <c r="H101" s="26">
        <f>IF($B101&gt;0,VLOOKUP($B101,Nevezés!$A$2:$I$298,7,FALSE),"")</f>
        <v>2013</v>
      </c>
      <c r="I101" s="26" t="str">
        <f>IF($B101&gt;0,VLOOKUP($B101,Nevezés!$A$2:$I$298,8,FALSE),"")</f>
        <v>nem érlelt</v>
      </c>
      <c r="J101" s="26">
        <f>IF($B101&gt;0,VLOOKUP($B101,Nevezés!$A$2:$I$298,9,FALSE),"")</f>
        <v>50</v>
      </c>
      <c r="K101" s="39">
        <f>Pontozás3X3!B30</f>
        <v>3</v>
      </c>
      <c r="L101" s="39">
        <f>Pontozás3X3!C30</f>
        <v>10</v>
      </c>
      <c r="M101" s="39">
        <f>Pontozás3X3!D30</f>
        <v>10</v>
      </c>
      <c r="N101" s="39">
        <f>Pontozás3X3!E30</f>
        <v>10</v>
      </c>
      <c r="O101" s="17">
        <f t="shared" si="10"/>
        <v>10</v>
      </c>
      <c r="P101" s="8" t="str">
        <f t="shared" si="11"/>
        <v> </v>
      </c>
      <c r="Q101"/>
    </row>
    <row r="102" spans="1:17" s="18" customFormat="1" ht="12.75" customHeight="1">
      <c r="A102" s="24">
        <f t="shared" si="9"/>
        <v>100</v>
      </c>
      <c r="B102" s="24">
        <f>Pontozás3X3!A58</f>
        <v>61</v>
      </c>
      <c r="C102" s="25">
        <f>IF($B102&gt;0,VLOOKUP($B102,Nevezés!$A$2:$I$298,2,FALSE),"")</f>
        <v>12</v>
      </c>
      <c r="D102" s="26" t="str">
        <f>IF($B102&gt;0,VLOOKUP($B102,Nevezés!$A$2:$I$298,3,FALSE),"")</f>
        <v>Babindák Ferenc</v>
      </c>
      <c r="E102" s="26" t="str">
        <f>IF($B102&gt;0,VLOOKUP($B102,Nevezés!$A$2:$I$298,4,FALSE),"")</f>
        <v>Szlo.</v>
      </c>
      <c r="F102" s="26" t="str">
        <f>IF($B102&gt;0,VLOOKUP($B102,Nevezés!$A$2:$I$298,5,FALSE),"")</f>
        <v>Nagyölved</v>
      </c>
      <c r="G102" s="26" t="str">
        <f>IF($B102&gt;0,VLOOKUP($B102,Nevezés!$A$2:$I$298,6,FALSE),"")</f>
        <v>szilva</v>
      </c>
      <c r="H102" s="26">
        <f>IF($B102&gt;0,VLOOKUP($B102,Nevezés!$A$2:$I$298,7,FALSE),"")</f>
        <v>2012</v>
      </c>
      <c r="I102" s="26" t="str">
        <f>IF($B102&gt;0,VLOOKUP($B102,Nevezés!$A$2:$I$298,8,FALSE),"")</f>
        <v>nem érlelt</v>
      </c>
      <c r="J102" s="26">
        <f>IF($B102&gt;0,VLOOKUP($B102,Nevezés!$A$2:$I$298,9,FALSE),"")</f>
        <v>51</v>
      </c>
      <c r="K102" s="39">
        <f>Pontozás3X3!B58</f>
        <v>1</v>
      </c>
      <c r="L102" s="39">
        <f>Pontozás3X3!C58</f>
        <v>10</v>
      </c>
      <c r="M102" s="39">
        <f>Pontozás3X3!D58</f>
        <v>10</v>
      </c>
      <c r="N102" s="39">
        <f>Pontozás3X3!E58</f>
        <v>10</v>
      </c>
      <c r="O102" s="17">
        <f t="shared" si="10"/>
        <v>10</v>
      </c>
      <c r="P102" s="8" t="str">
        <f t="shared" si="11"/>
        <v> </v>
      </c>
      <c r="Q102"/>
    </row>
    <row r="103" spans="1:17" s="18" customFormat="1" ht="12.75" customHeight="1">
      <c r="A103" s="24">
        <f t="shared" si="9"/>
        <v>100</v>
      </c>
      <c r="B103" s="24">
        <f>Pontozás3X3!A38</f>
        <v>36</v>
      </c>
      <c r="C103" s="25">
        <f>IF($B103&gt;0,VLOOKUP($B103,Nevezés!$A$2:$I$298,2,FALSE),"")</f>
        <v>27</v>
      </c>
      <c r="D103" s="26" t="str">
        <f>IF($B103&gt;0,VLOOKUP($B103,Nevezés!$A$2:$I$298,3,FALSE),"")</f>
        <v>Horváth Ágnes</v>
      </c>
      <c r="E103" s="26" t="str">
        <f>IF($B103&gt;0,VLOOKUP($B103,Nevezés!$A$2:$I$298,4,FALSE),"")</f>
        <v>M.o.</v>
      </c>
      <c r="F103" s="26" t="str">
        <f>IF($B103&gt;0,VLOOKUP($B103,Nevezés!$A$2:$I$298,5,FALSE),"")</f>
        <v>Budapest</v>
      </c>
      <c r="G103" s="26" t="str">
        <f>IF($B103&gt;0,VLOOKUP($B103,Nevezés!$A$2:$I$298,6,FALSE),"")</f>
        <v>Barack</v>
      </c>
      <c r="H103" s="26">
        <f>IF($B103&gt;0,VLOOKUP($B103,Nevezés!$A$2:$I$298,7,FALSE),"")</f>
        <v>2011</v>
      </c>
      <c r="I103" s="26" t="str">
        <f>IF($B103&gt;0,VLOOKUP($B103,Nevezés!$A$2:$I$298,8,FALSE),"")</f>
        <v>üvegbalonban érlelt</v>
      </c>
      <c r="J103" s="26">
        <f>IF($B103&gt;0,VLOOKUP($B103,Nevezés!$A$2:$I$298,9,FALSE),"")</f>
        <v>51</v>
      </c>
      <c r="K103" s="39">
        <f>Pontozás3X3!B38</f>
        <v>2</v>
      </c>
      <c r="L103" s="39">
        <f>Pontozás3X3!C38</f>
        <v>10</v>
      </c>
      <c r="M103" s="39">
        <f>Pontozás3X3!D38</f>
        <v>10</v>
      </c>
      <c r="N103" s="39">
        <f>Pontozás3X3!E38</f>
        <v>10</v>
      </c>
      <c r="O103" s="17">
        <f t="shared" si="10"/>
        <v>10</v>
      </c>
      <c r="P103" s="8" t="str">
        <f t="shared" si="11"/>
        <v> </v>
      </c>
      <c r="Q103"/>
    </row>
    <row r="104" spans="1:17" s="18" customFormat="1" ht="12.75" customHeight="1">
      <c r="A104" s="24">
        <f t="shared" si="9"/>
        <v>100</v>
      </c>
      <c r="B104" s="24">
        <f>Pontozás3X3!A143</f>
        <v>141</v>
      </c>
      <c r="C104" s="25">
        <f>IF($B104&gt;0,VLOOKUP($B104,Nevezés!$A$2:$I$298,2,FALSE),"")</f>
        <v>65</v>
      </c>
      <c r="D104" s="26" t="str">
        <f>IF($B104&gt;0,VLOOKUP($B104,Nevezés!$A$2:$I$298,3,FALSE),"")</f>
        <v>Vass Ferenc</v>
      </c>
      <c r="E104" s="26" t="str">
        <f>IF($B104&gt;0,VLOOKUP($B104,Nevezés!$A$2:$I$298,4,FALSE),"")</f>
        <v>M.o.</v>
      </c>
      <c r="F104" s="26" t="str">
        <f>IF($B104&gt;0,VLOOKUP($B104,Nevezés!$A$2:$I$298,5,FALSE),"")</f>
        <v>Sárisáp</v>
      </c>
      <c r="G104" s="26" t="str">
        <f>IF($B104&gt;0,VLOOKUP($B104,Nevezés!$A$2:$I$298,6,FALSE),"")</f>
        <v>vegyes gyümölcs</v>
      </c>
      <c r="H104" s="26">
        <f>IF($B104&gt;0,VLOOKUP($B104,Nevezés!$A$2:$I$298,7,FALSE),"")</f>
        <v>2012</v>
      </c>
      <c r="I104" s="26" t="str">
        <f>IF($B104&gt;0,VLOOKUP($B104,Nevezés!$A$2:$I$298,8,FALSE),"")</f>
        <v>nem érlelt</v>
      </c>
      <c r="J104" s="26">
        <f>IF($B104&gt;0,VLOOKUP($B104,Nevezés!$A$2:$I$298,9,FALSE),"")</f>
        <v>50</v>
      </c>
      <c r="K104" s="39">
        <f>Pontozás3X3!B143</f>
        <v>2</v>
      </c>
      <c r="L104" s="39">
        <f>Pontozás3X3!C143</f>
        <v>10</v>
      </c>
      <c r="M104" s="39">
        <f>Pontozás3X3!D143</f>
        <v>10</v>
      </c>
      <c r="N104" s="39">
        <f>Pontozás3X3!E143</f>
        <v>10</v>
      </c>
      <c r="O104" s="17">
        <f t="shared" si="10"/>
        <v>10</v>
      </c>
      <c r="P104" s="8" t="str">
        <f t="shared" si="11"/>
        <v> </v>
      </c>
      <c r="Q104"/>
    </row>
    <row r="105" spans="1:17" s="18" customFormat="1" ht="12.75" customHeight="1">
      <c r="A105" s="24">
        <f t="shared" si="9"/>
        <v>100</v>
      </c>
      <c r="B105" s="24">
        <f>Pontozás3X3!A91</f>
        <v>92</v>
      </c>
      <c r="C105" s="25">
        <f>IF($B105&gt;0,VLOOKUP($B105,Nevezés!$A$2:$I$298,2,FALSE),"")</f>
        <v>75</v>
      </c>
      <c r="D105" s="26" t="str">
        <f>IF($B105&gt;0,VLOOKUP($B105,Nevezés!$A$2:$I$298,3,FALSE),"")</f>
        <v>Petrán Miklós</v>
      </c>
      <c r="E105" s="26" t="str">
        <f>IF($B105&gt;0,VLOOKUP($B105,Nevezés!$A$2:$I$298,4,FALSE),"")</f>
        <v>Mo</v>
      </c>
      <c r="F105" s="26" t="str">
        <f>IF($B105&gt;0,VLOOKUP($B105,Nevezés!$A$2:$I$298,5,FALSE),"")</f>
        <v>Pilisvörösvár</v>
      </c>
      <c r="G105" s="26" t="str">
        <f>IF($B105&gt;0,VLOOKUP($B105,Nevezés!$A$2:$I$298,6,FALSE),"")</f>
        <v>birsalma</v>
      </c>
      <c r="H105" s="26">
        <f>IF($B105&gt;0,VLOOKUP($B105,Nevezés!$A$2:$I$298,7,FALSE),"")</f>
        <v>2013</v>
      </c>
      <c r="I105" s="26" t="str">
        <f>IF($B105&gt;0,VLOOKUP($B105,Nevezés!$A$2:$I$298,8,FALSE),"")</f>
        <v>nem érlelt</v>
      </c>
      <c r="J105" s="26">
        <f>IF($B105&gt;0,VLOOKUP($B105,Nevezés!$A$2:$I$298,9,FALSE),"")</f>
        <v>44</v>
      </c>
      <c r="K105" s="39">
        <f>Pontozás3X3!B91</f>
        <v>3</v>
      </c>
      <c r="L105" s="39">
        <f>Pontozás3X3!C91</f>
        <v>10</v>
      </c>
      <c r="M105" s="39">
        <f>Pontozás3X3!D91</f>
        <v>10</v>
      </c>
      <c r="N105" s="39">
        <f>Pontozás3X3!E91</f>
        <v>10</v>
      </c>
      <c r="O105" s="17">
        <f t="shared" si="10"/>
        <v>10</v>
      </c>
      <c r="P105" s="8" t="str">
        <f t="shared" si="11"/>
        <v> </v>
      </c>
      <c r="Q105"/>
    </row>
    <row r="106" spans="1:17" s="18" customFormat="1" ht="12.75" customHeight="1">
      <c r="A106" s="24">
        <f t="shared" si="9"/>
        <v>100</v>
      </c>
      <c r="B106" s="24">
        <f>Pontozás3X3!A14</f>
        <v>18</v>
      </c>
      <c r="C106" s="25">
        <f>IF($B106&gt;0,VLOOKUP($B106,Nevezés!$A$2:$I$298,2,FALSE),"")</f>
        <v>103</v>
      </c>
      <c r="D106" s="26" t="str">
        <f>IF($B106&gt;0,VLOOKUP($B106,Nevezés!$A$2:$I$298,3,FALSE),"")</f>
        <v>Heilmanné Muth Erzsébet</v>
      </c>
      <c r="E106" s="26" t="str">
        <f>IF($B106&gt;0,VLOOKUP($B106,Nevezés!$A$2:$I$298,4,FALSE),"")</f>
        <v>M.o.</v>
      </c>
      <c r="F106" s="26" t="str">
        <f>IF($B106&gt;0,VLOOKUP($B106,Nevezés!$A$2:$I$298,5,FALSE),"")</f>
        <v>Báta</v>
      </c>
      <c r="G106" s="26" t="str">
        <f>IF($B106&gt;0,VLOOKUP($B106,Nevezés!$A$2:$I$298,6,FALSE),"")</f>
        <v>körte</v>
      </c>
      <c r="H106" s="26">
        <f>IF($B106&gt;0,VLOOKUP($B106,Nevezés!$A$2:$I$298,7,FALSE),"")</f>
        <v>2013</v>
      </c>
      <c r="I106" s="26" t="str">
        <f>IF($B106&gt;0,VLOOKUP($B106,Nevezés!$A$2:$I$298,8,FALSE),"")</f>
        <v>nem érlelt</v>
      </c>
      <c r="J106" s="26">
        <f>IF($B106&gt;0,VLOOKUP($B106,Nevezés!$A$2:$I$298,9,FALSE),"")</f>
        <v>43</v>
      </c>
      <c r="K106" s="39">
        <f>Pontozás3X3!B14</f>
        <v>2</v>
      </c>
      <c r="L106" s="39">
        <f>Pontozás3X3!C14</f>
        <v>10</v>
      </c>
      <c r="M106" s="39">
        <f>Pontozás3X3!D14</f>
        <v>10</v>
      </c>
      <c r="N106" s="39">
        <f>Pontozás3X3!E14</f>
        <v>10</v>
      </c>
      <c r="O106" s="17">
        <f t="shared" si="10"/>
        <v>10</v>
      </c>
      <c r="P106" s="8" t="str">
        <f t="shared" si="11"/>
        <v> </v>
      </c>
      <c r="Q106"/>
    </row>
    <row r="107" spans="1:17" s="18" customFormat="1" ht="12.75" customHeight="1">
      <c r="A107" s="24">
        <f t="shared" si="9"/>
        <v>100</v>
      </c>
      <c r="B107" s="24">
        <f>Pontozás3X3!A146</f>
        <v>145</v>
      </c>
      <c r="C107" s="25">
        <f>IF($B107&gt;0,VLOOKUP($B107,Nevezés!$A$2:$I$298,2,FALSE),"")</f>
        <v>105</v>
      </c>
      <c r="D107" s="26" t="str">
        <f>IF($B107&gt;0,VLOOKUP($B107,Nevezés!$A$2:$I$298,3,FALSE),"")</f>
        <v>Heilmanné Muth Erzsébet</v>
      </c>
      <c r="E107" s="26" t="str">
        <f>IF($B107&gt;0,VLOOKUP($B107,Nevezés!$A$2:$I$298,4,FALSE),"")</f>
        <v>M.o.</v>
      </c>
      <c r="F107" s="26" t="str">
        <f>IF($B107&gt;0,VLOOKUP($B107,Nevezés!$A$2:$I$298,5,FALSE),"")</f>
        <v>Báta</v>
      </c>
      <c r="G107" s="26" t="str">
        <f>IF($B107&gt;0,VLOOKUP($B107,Nevezés!$A$2:$I$298,6,FALSE),"")</f>
        <v>ágyas szilva</v>
      </c>
      <c r="H107" s="26">
        <f>IF($B107&gt;0,VLOOKUP($B107,Nevezés!$A$2:$I$298,7,FALSE),"")</f>
        <v>2013</v>
      </c>
      <c r="I107" s="26" t="str">
        <f>IF($B107&gt;0,VLOOKUP($B107,Nevezés!$A$2:$I$298,8,FALSE),"")</f>
        <v>ágyas</v>
      </c>
      <c r="J107" s="26">
        <f>IF($B107&gt;0,VLOOKUP($B107,Nevezés!$A$2:$I$298,9,FALSE),"")</f>
        <v>39</v>
      </c>
      <c r="K107" s="39">
        <f>Pontozás3X3!B146</f>
        <v>1</v>
      </c>
      <c r="L107" s="39">
        <f>Pontozás3X3!C146</f>
        <v>10</v>
      </c>
      <c r="M107" s="39">
        <f>Pontozás3X3!D146</f>
        <v>10</v>
      </c>
      <c r="N107" s="39">
        <f>Pontozás3X3!E146</f>
        <v>10</v>
      </c>
      <c r="O107" s="17">
        <f t="shared" si="10"/>
        <v>10</v>
      </c>
      <c r="P107" s="8" t="str">
        <f t="shared" si="11"/>
        <v> </v>
      </c>
      <c r="Q107"/>
    </row>
    <row r="108" spans="1:17" s="18" customFormat="1" ht="12.75" customHeight="1">
      <c r="A108" s="24">
        <f t="shared" si="9"/>
        <v>100</v>
      </c>
      <c r="B108" s="24">
        <f>Pontozás3X3!A22</f>
        <v>19</v>
      </c>
      <c r="C108" s="25">
        <f>IF($B108&gt;0,VLOOKUP($B108,Nevezés!$A$2:$I$298,2,FALSE),"")</f>
        <v>110</v>
      </c>
      <c r="D108" s="26" t="str">
        <f>IF($B108&gt;0,VLOOKUP($B108,Nevezés!$A$2:$I$298,3,FALSE),"")</f>
        <v>Tamás Attila</v>
      </c>
      <c r="E108" s="26" t="str">
        <f>IF($B108&gt;0,VLOOKUP($B108,Nevezés!$A$2:$I$298,4,FALSE),"")</f>
        <v>M.o.</v>
      </c>
      <c r="F108" s="26" t="str">
        <f>IF($B108&gt;0,VLOOKUP($B108,Nevezés!$A$2:$I$298,5,FALSE),"")</f>
        <v>Budakeszi</v>
      </c>
      <c r="G108" s="26" t="str">
        <f>IF($B108&gt;0,VLOOKUP($B108,Nevezés!$A$2:$I$298,6,FALSE),"")</f>
        <v>arabika körte</v>
      </c>
      <c r="H108" s="26">
        <f>IF($B108&gt;0,VLOOKUP($B108,Nevezés!$A$2:$I$298,7,FALSE),"")</f>
        <v>2013</v>
      </c>
      <c r="I108" s="26" t="str">
        <f>IF($B108&gt;0,VLOOKUP($B108,Nevezés!$A$2:$I$298,8,FALSE),"")</f>
        <v>nem érlelt</v>
      </c>
      <c r="J108" s="26">
        <f>IF($B108&gt;0,VLOOKUP($B108,Nevezés!$A$2:$I$298,9,FALSE),"")</f>
        <v>49</v>
      </c>
      <c r="K108" s="39">
        <f>Pontozás3X3!B22</f>
        <v>1</v>
      </c>
      <c r="L108" s="39">
        <f>Pontozás3X3!C22</f>
        <v>10</v>
      </c>
      <c r="M108" s="39">
        <f>Pontozás3X3!D22</f>
        <v>10</v>
      </c>
      <c r="N108" s="39">
        <f>Pontozás3X3!E22</f>
        <v>10</v>
      </c>
      <c r="O108" s="17">
        <f t="shared" si="10"/>
        <v>10</v>
      </c>
      <c r="P108" s="8" t="str">
        <f t="shared" si="11"/>
        <v> </v>
      </c>
      <c r="Q108"/>
    </row>
    <row r="109" spans="1:17" s="18" customFormat="1" ht="12.75" customHeight="1">
      <c r="A109" s="24">
        <f t="shared" si="9"/>
        <v>100</v>
      </c>
      <c r="B109" s="24">
        <f>Pontozás3X3!A52</f>
        <v>52</v>
      </c>
      <c r="C109" s="25">
        <f>IF($B109&gt;0,VLOOKUP($B109,Nevezés!$A$2:$I$298,2,FALSE),"")</f>
        <v>113</v>
      </c>
      <c r="D109" s="26" t="str">
        <f>IF($B109&gt;0,VLOOKUP($B109,Nevezés!$A$2:$I$298,3,FALSE),"")</f>
        <v>Russói Tamás</v>
      </c>
      <c r="E109" s="26" t="str">
        <f>IF($B109&gt;0,VLOOKUP($B109,Nevezés!$A$2:$I$298,4,FALSE),"")</f>
        <v>M.o.</v>
      </c>
      <c r="F109" s="26" t="str">
        <f>IF($B109&gt;0,VLOOKUP($B109,Nevezés!$A$2:$I$298,5,FALSE),"")</f>
        <v>Bajna</v>
      </c>
      <c r="G109" s="26" t="str">
        <f>IF($B109&gt;0,VLOOKUP($B109,Nevezés!$A$2:$I$298,6,FALSE),"")</f>
        <v>sárgabarack</v>
      </c>
      <c r="H109" s="26">
        <f>IF($B109&gt;0,VLOOKUP($B109,Nevezés!$A$2:$I$298,7,FALSE),"")</f>
        <v>2013</v>
      </c>
      <c r="I109" s="26" t="str">
        <f>IF($B109&gt;0,VLOOKUP($B109,Nevezés!$A$2:$I$298,8,FALSE),"")</f>
        <v>nem érlelt</v>
      </c>
      <c r="J109" s="26">
        <f>IF($B109&gt;0,VLOOKUP($B109,Nevezés!$A$2:$I$298,9,FALSE),"")</f>
        <v>50</v>
      </c>
      <c r="K109" s="39">
        <f>Pontozás3X3!B52</f>
        <v>1</v>
      </c>
      <c r="L109" s="39">
        <f>Pontozás3X3!C52</f>
        <v>10</v>
      </c>
      <c r="M109" s="39">
        <f>Pontozás3X3!D52</f>
        <v>10</v>
      </c>
      <c r="N109" s="39">
        <f>Pontozás3X3!E52</f>
        <v>10</v>
      </c>
      <c r="O109" s="17">
        <f t="shared" si="10"/>
        <v>10</v>
      </c>
      <c r="P109" s="8" t="str">
        <f t="shared" si="11"/>
        <v> </v>
      </c>
      <c r="Q109"/>
    </row>
    <row r="110" spans="1:17" s="18" customFormat="1" ht="12.75" customHeight="1">
      <c r="A110" s="24">
        <f t="shared" si="9"/>
        <v>100</v>
      </c>
      <c r="B110" s="24">
        <f>Pontozás3X3!A135</f>
        <v>133</v>
      </c>
      <c r="C110" s="25">
        <f>IF($B110&gt;0,VLOOKUP($B110,Nevezés!$A$2:$I$298,2,FALSE),"")</f>
        <v>119</v>
      </c>
      <c r="D110" s="26" t="str">
        <f>IF($B110&gt;0,VLOOKUP($B110,Nevezés!$A$2:$I$298,3,FALSE),"")</f>
        <v>Vitek János ifj</v>
      </c>
      <c r="E110" s="26" t="str">
        <f>IF($B110&gt;0,VLOOKUP($B110,Nevezés!$A$2:$I$298,4,FALSE),"")</f>
        <v>M.o.</v>
      </c>
      <c r="F110" s="26" t="str">
        <f>IF($B110&gt;0,VLOOKUP($B110,Nevezés!$A$2:$I$298,5,FALSE),"")</f>
        <v>Sárisáp</v>
      </c>
      <c r="G110" s="26" t="str">
        <f>IF($B110&gt;0,VLOOKUP($B110,Nevezés!$A$2:$I$298,6,FALSE),"")</f>
        <v>törköly cserszegi fúszeres</v>
      </c>
      <c r="H110" s="26">
        <f>IF($B110&gt;0,VLOOKUP($B110,Nevezés!$A$2:$I$298,7,FALSE),"")</f>
        <v>2013</v>
      </c>
      <c r="I110" s="26" t="str">
        <f>IF($B110&gt;0,VLOOKUP($B110,Nevezés!$A$2:$I$298,8,FALSE),"")</f>
        <v>ágyas mazsola ágyon</v>
      </c>
      <c r="J110" s="26">
        <f>IF($B110&gt;0,VLOOKUP($B110,Nevezés!$A$2:$I$298,9,FALSE),"")</f>
        <v>47</v>
      </c>
      <c r="K110" s="39">
        <f>Pontozás3X3!B135</f>
        <v>1</v>
      </c>
      <c r="L110" s="39">
        <f>Pontozás3X3!C135</f>
        <v>10</v>
      </c>
      <c r="M110" s="39">
        <f>Pontozás3X3!D135</f>
        <v>10</v>
      </c>
      <c r="N110" s="39">
        <f>Pontozás3X3!E135</f>
        <v>10</v>
      </c>
      <c r="O110" s="17">
        <f t="shared" si="10"/>
        <v>10</v>
      </c>
      <c r="P110" s="8" t="str">
        <f t="shared" si="11"/>
        <v> </v>
      </c>
      <c r="Q110"/>
    </row>
    <row r="111" spans="1:17" s="18" customFormat="1" ht="12.75" customHeight="1">
      <c r="A111" s="24">
        <f t="shared" si="9"/>
        <v>100</v>
      </c>
      <c r="B111" s="24">
        <f>Pontozás3X3!A54</f>
        <v>55</v>
      </c>
      <c r="C111" s="25">
        <f>IF($B111&gt;0,VLOOKUP($B111,Nevezés!$A$2:$I$298,2,FALSE),"")</f>
        <v>124</v>
      </c>
      <c r="D111" s="26" t="str">
        <f>IF($B111&gt;0,VLOOKUP($B111,Nevezés!$A$2:$I$298,3,FALSE),"")</f>
        <v>Horváth Kristóf</v>
      </c>
      <c r="E111" s="26" t="str">
        <f>IF($B111&gt;0,VLOOKUP($B111,Nevezés!$A$2:$I$298,4,FALSE),"")</f>
        <v>M.o.</v>
      </c>
      <c r="F111" s="26" t="str">
        <f>IF($B111&gt;0,VLOOKUP($B111,Nevezés!$A$2:$I$298,5,FALSE),"")</f>
        <v>Mogyorósbánya</v>
      </c>
      <c r="G111" s="26" t="str">
        <f>IF($B111&gt;0,VLOOKUP($B111,Nevezés!$A$2:$I$298,6,FALSE),"")</f>
        <v>magyar kajszi sárgabarack</v>
      </c>
      <c r="H111" s="26">
        <f>IF($B111&gt;0,VLOOKUP($B111,Nevezés!$A$2:$I$298,7,FALSE),"")</f>
        <v>2013</v>
      </c>
      <c r="I111" s="26" t="str">
        <f>IF($B111&gt;0,VLOOKUP($B111,Nevezés!$A$2:$I$298,8,FALSE),"")</f>
        <v>nem érlelt</v>
      </c>
      <c r="J111" s="26">
        <f>IF($B111&gt;0,VLOOKUP($B111,Nevezés!$A$2:$I$298,9,FALSE),"")</f>
        <v>50</v>
      </c>
      <c r="K111" s="39">
        <f>Pontozás3X3!B54</f>
        <v>1</v>
      </c>
      <c r="L111" s="39">
        <f>Pontozás3X3!C54</f>
        <v>10</v>
      </c>
      <c r="M111" s="39">
        <f>Pontozás3X3!D54</f>
        <v>10</v>
      </c>
      <c r="N111" s="39">
        <f>Pontozás3X3!E54</f>
        <v>10</v>
      </c>
      <c r="O111" s="17">
        <f t="shared" si="10"/>
        <v>10</v>
      </c>
      <c r="P111" s="8" t="str">
        <f t="shared" si="11"/>
        <v> </v>
      </c>
      <c r="Q111"/>
    </row>
    <row r="112" spans="1:17" s="18" customFormat="1" ht="12.75" customHeight="1">
      <c r="A112" s="24">
        <f t="shared" si="9"/>
        <v>100</v>
      </c>
      <c r="B112" s="24">
        <f>Pontozás3X3!A138</f>
        <v>135</v>
      </c>
      <c r="C112" s="25">
        <f>IF($B112&gt;0,VLOOKUP($B112,Nevezés!$A$2:$I$298,2,FALSE),"")</f>
        <v>126</v>
      </c>
      <c r="D112" s="26" t="str">
        <f>IF($B112&gt;0,VLOOKUP($B112,Nevezés!$A$2:$I$298,3,FALSE),"")</f>
        <v>Vachaja Bence</v>
      </c>
      <c r="E112" s="26" t="str">
        <f>IF($B112&gt;0,VLOOKUP($B112,Nevezés!$A$2:$I$298,4,FALSE),"")</f>
        <v>M.o.</v>
      </c>
      <c r="F112" s="26" t="str">
        <f>IF($B112&gt;0,VLOOKUP($B112,Nevezés!$A$2:$I$298,5,FALSE),"")</f>
        <v>Mogyorósbánya</v>
      </c>
      <c r="G112" s="26" t="str">
        <f>IF($B112&gt;0,VLOOKUP($B112,Nevezés!$A$2:$I$298,6,FALSE),"")</f>
        <v>vegyes szőlő törköly</v>
      </c>
      <c r="H112" s="26">
        <f>IF($B112&gt;0,VLOOKUP($B112,Nevezés!$A$2:$I$298,7,FALSE),"")</f>
        <v>2013</v>
      </c>
      <c r="I112" s="26" t="str">
        <f>IF($B112&gt;0,VLOOKUP($B112,Nevezés!$A$2:$I$298,8,FALSE),"")</f>
        <v>nem érlelt</v>
      </c>
      <c r="J112" s="26">
        <f>IF($B112&gt;0,VLOOKUP($B112,Nevezés!$A$2:$I$298,9,FALSE),"")</f>
        <v>47</v>
      </c>
      <c r="K112" s="39">
        <f>Pontozás3X3!B138</f>
        <v>2</v>
      </c>
      <c r="L112" s="39">
        <f>Pontozás3X3!C138</f>
        <v>10</v>
      </c>
      <c r="M112" s="39">
        <f>Pontozás3X3!D138</f>
        <v>10</v>
      </c>
      <c r="N112" s="39">
        <f>Pontozás3X3!E138</f>
        <v>10</v>
      </c>
      <c r="O112" s="17">
        <f t="shared" si="10"/>
        <v>10</v>
      </c>
      <c r="P112" s="8" t="str">
        <f t="shared" si="11"/>
        <v> </v>
      </c>
      <c r="Q112"/>
    </row>
    <row r="113" spans="1:17" s="18" customFormat="1" ht="12.75" customHeight="1">
      <c r="A113" s="24">
        <f t="shared" si="9"/>
        <v>112</v>
      </c>
      <c r="B113" s="24">
        <f>Pontozás3X3!A140</f>
        <v>139</v>
      </c>
      <c r="C113" s="25">
        <f>IF($B113&gt;0,VLOOKUP($B113,Nevezés!$A$2:$I$298,2,FALSE),"")</f>
        <v>8</v>
      </c>
      <c r="D113" s="26" t="str">
        <f>IF($B113&gt;0,VLOOKUP($B113,Nevezés!$A$2:$I$298,3,FALSE),"")</f>
        <v>Mike Zoltán</v>
      </c>
      <c r="E113" s="26" t="str">
        <f>IF($B113&gt;0,VLOOKUP($B113,Nevezés!$A$2:$I$298,4,FALSE),"")</f>
        <v>M.o.</v>
      </c>
      <c r="F113" s="26" t="str">
        <f>IF($B113&gt;0,VLOOKUP($B113,Nevezés!$A$2:$I$298,5,FALSE),"")</f>
        <v>Epöl</v>
      </c>
      <c r="G113" s="26" t="str">
        <f>IF($B113&gt;0,VLOOKUP($B113,Nevezés!$A$2:$I$298,6,FALSE),"")</f>
        <v>törköly ágyas</v>
      </c>
      <c r="H113" s="26">
        <f>IF($B113&gt;0,VLOOKUP($B113,Nevezés!$A$2:$I$298,7,FALSE),"")</f>
        <v>2013</v>
      </c>
      <c r="I113" s="26" t="str">
        <f>IF($B113&gt;0,VLOOKUP($B113,Nevezés!$A$2:$I$298,8,FALSE),"")</f>
        <v>nem érlelt</v>
      </c>
      <c r="J113" s="26">
        <f>IF($B113&gt;0,VLOOKUP($B113,Nevezés!$A$2:$I$298,9,FALSE),"")</f>
        <v>48</v>
      </c>
      <c r="K113" s="39">
        <f>Pontozás3X3!B140</f>
        <v>1</v>
      </c>
      <c r="L113" s="39">
        <f>Pontozás3X3!C140</f>
        <v>9</v>
      </c>
      <c r="M113" s="39">
        <f>Pontozás3X3!D140</f>
        <v>9</v>
      </c>
      <c r="N113" s="39">
        <f>Pontozás3X3!E140</f>
        <v>9</v>
      </c>
      <c r="O113" s="17">
        <f t="shared" si="10"/>
        <v>9</v>
      </c>
      <c r="P113" s="8" t="str">
        <f t="shared" si="11"/>
        <v> </v>
      </c>
      <c r="Q113"/>
    </row>
    <row r="114" spans="1:17" s="18" customFormat="1" ht="12.75" customHeight="1">
      <c r="A114" s="24">
        <f t="shared" si="9"/>
        <v>112</v>
      </c>
      <c r="B114" s="24">
        <f>Pontozás3X3!A34</f>
        <v>35</v>
      </c>
      <c r="C114" s="25">
        <f>IF($B114&gt;0,VLOOKUP($B114,Nevezés!$A$2:$I$298,2,FALSE),"")</f>
        <v>11</v>
      </c>
      <c r="D114" s="26" t="str">
        <f>IF($B114&gt;0,VLOOKUP($B114,Nevezés!$A$2:$I$298,3,FALSE),"")</f>
        <v>Babindák Ferenc</v>
      </c>
      <c r="E114" s="26" t="str">
        <f>IF($B114&gt;0,VLOOKUP($B114,Nevezés!$A$2:$I$298,4,FALSE),"")</f>
        <v>Szlo.</v>
      </c>
      <c r="F114" s="26" t="str">
        <f>IF($B114&gt;0,VLOOKUP($B114,Nevezés!$A$2:$I$298,5,FALSE),"")</f>
        <v>Nagyölved</v>
      </c>
      <c r="G114" s="26" t="str">
        <f>IF($B114&gt;0,VLOOKUP($B114,Nevezés!$A$2:$I$298,6,FALSE),"")</f>
        <v>sárgabarack</v>
      </c>
      <c r="H114" s="26">
        <f>IF($B114&gt;0,VLOOKUP($B114,Nevezés!$A$2:$I$298,7,FALSE),"")</f>
        <v>2012</v>
      </c>
      <c r="I114" s="26" t="str">
        <f>IF($B114&gt;0,VLOOKUP($B114,Nevezés!$A$2:$I$298,8,FALSE),"")</f>
        <v>nem érlelt</v>
      </c>
      <c r="J114" s="26">
        <f>IF($B114&gt;0,VLOOKUP($B114,Nevezés!$A$2:$I$298,9,FALSE),"")</f>
        <v>50</v>
      </c>
      <c r="K114" s="39">
        <f>Pontozás3X3!B34</f>
        <v>3</v>
      </c>
      <c r="L114" s="39">
        <f>Pontozás3X3!C34</f>
        <v>9</v>
      </c>
      <c r="M114" s="39">
        <f>Pontozás3X3!D34</f>
        <v>9</v>
      </c>
      <c r="N114" s="39">
        <f>Pontozás3X3!E34</f>
        <v>9</v>
      </c>
      <c r="O114" s="17">
        <f t="shared" si="10"/>
        <v>9</v>
      </c>
      <c r="P114" s="8" t="str">
        <f t="shared" si="11"/>
        <v> </v>
      </c>
      <c r="Q114"/>
    </row>
    <row r="115" spans="1:17" s="18" customFormat="1" ht="12.75" customHeight="1">
      <c r="A115" s="24">
        <f t="shared" si="9"/>
        <v>112</v>
      </c>
      <c r="B115" s="24">
        <f>Pontozás3X3!A17</f>
        <v>10</v>
      </c>
      <c r="C115" s="25">
        <f>IF($B115&gt;0,VLOOKUP($B115,Nevezés!$A$2:$I$298,2,FALSE),"")</f>
        <v>19</v>
      </c>
      <c r="D115" s="26" t="str">
        <f>IF($B115&gt;0,VLOOKUP($B115,Nevezés!$A$2:$I$298,3,FALSE),"")</f>
        <v>Ligeti András</v>
      </c>
      <c r="E115" s="26" t="str">
        <f>IF($B115&gt;0,VLOOKUP($B115,Nevezés!$A$2:$I$298,4,FALSE),"")</f>
        <v>M.o.</v>
      </c>
      <c r="F115" s="26" t="str">
        <f>IF($B115&gt;0,VLOOKUP($B115,Nevezés!$A$2:$I$298,5,FALSE),"")</f>
        <v>Sárisáp</v>
      </c>
      <c r="G115" s="26" t="str">
        <f>IF($B115&gt;0,VLOOKUP($B115,Nevezés!$A$2:$I$298,6,FALSE),"")</f>
        <v>körte</v>
      </c>
      <c r="H115" s="26">
        <f>IF($B115&gt;0,VLOOKUP($B115,Nevezés!$A$2:$I$298,7,FALSE),"")</f>
        <v>2013</v>
      </c>
      <c r="I115" s="26" t="str">
        <f>IF($B115&gt;0,VLOOKUP($B115,Nevezés!$A$2:$I$298,8,FALSE),"")</f>
        <v>nem érlelt</v>
      </c>
      <c r="J115" s="26">
        <f>IF($B115&gt;0,VLOOKUP($B115,Nevezés!$A$2:$I$298,9,FALSE),"")</f>
        <v>47</v>
      </c>
      <c r="K115" s="39">
        <f>Pontozás3X3!B17</f>
        <v>1</v>
      </c>
      <c r="L115" s="39">
        <f>Pontozás3X3!C17</f>
        <v>9</v>
      </c>
      <c r="M115" s="39">
        <f>Pontozás3X3!D17</f>
        <v>9</v>
      </c>
      <c r="N115" s="39">
        <f>Pontozás3X3!E17</f>
        <v>9</v>
      </c>
      <c r="O115" s="17">
        <f t="shared" si="10"/>
        <v>9</v>
      </c>
      <c r="P115" s="8" t="str">
        <f t="shared" si="11"/>
        <v> </v>
      </c>
      <c r="Q115"/>
    </row>
    <row r="116" spans="1:17" s="18" customFormat="1" ht="12.75" customHeight="1">
      <c r="A116" s="24">
        <f t="shared" si="9"/>
        <v>112</v>
      </c>
      <c r="B116" s="24">
        <f>Pontozás3X3!A65</f>
        <v>65</v>
      </c>
      <c r="C116" s="25">
        <f>IF($B116&gt;0,VLOOKUP($B116,Nevezés!$A$2:$I$298,2,FALSE),"")</f>
        <v>23</v>
      </c>
      <c r="D116" s="26" t="str">
        <f>IF($B116&gt;0,VLOOKUP($B116,Nevezés!$A$2:$I$298,3,FALSE),"")</f>
        <v>Schummel Tamás</v>
      </c>
      <c r="E116" s="26" t="str">
        <f>IF($B116&gt;0,VLOOKUP($B116,Nevezés!$A$2:$I$298,4,FALSE),"")</f>
        <v>M.o.</v>
      </c>
      <c r="F116" s="26" t="str">
        <f>IF($B116&gt;0,VLOOKUP($B116,Nevezés!$A$2:$I$298,5,FALSE),"")</f>
        <v>Sárisáp</v>
      </c>
      <c r="G116" s="26" t="str">
        <f>IF($B116&gt;0,VLOOKUP($B116,Nevezés!$A$2:$I$298,6,FALSE),"")</f>
        <v>szilva Bluefre Presodent</v>
      </c>
      <c r="H116" s="26">
        <f>IF($B116&gt;0,VLOOKUP($B116,Nevezés!$A$2:$I$298,7,FALSE),"")</f>
        <v>2013</v>
      </c>
      <c r="I116" s="26" t="str">
        <f>IF($B116&gt;0,VLOOKUP($B116,Nevezés!$A$2:$I$298,8,FALSE),"")</f>
        <v>nem érlelt</v>
      </c>
      <c r="J116" s="26">
        <f>IF($B116&gt;0,VLOOKUP($B116,Nevezés!$A$2:$I$298,9,FALSE),"")</f>
        <v>47</v>
      </c>
      <c r="K116" s="39">
        <f>Pontozás3X3!B65</f>
        <v>3</v>
      </c>
      <c r="L116" s="39">
        <f>Pontozás3X3!C65</f>
        <v>9</v>
      </c>
      <c r="M116" s="39">
        <f>Pontozás3X3!D65</f>
        <v>9</v>
      </c>
      <c r="N116" s="39">
        <f>Pontozás3X3!E65</f>
        <v>9</v>
      </c>
      <c r="O116" s="17">
        <f t="shared" si="10"/>
        <v>9</v>
      </c>
      <c r="P116" s="8" t="str">
        <f t="shared" si="11"/>
        <v> </v>
      </c>
      <c r="Q116"/>
    </row>
    <row r="117" spans="1:17" s="18" customFormat="1" ht="12.75" customHeight="1">
      <c r="A117" s="24">
        <f t="shared" si="9"/>
        <v>112</v>
      </c>
      <c r="B117" s="24">
        <f>Pontozás3X3!A126</f>
        <v>124</v>
      </c>
      <c r="C117" s="25">
        <f>IF($B117&gt;0,VLOOKUP($B117,Nevezés!$A$2:$I$298,2,FALSE),"")</f>
        <v>32</v>
      </c>
      <c r="D117" s="26" t="str">
        <f>IF($B117&gt;0,VLOOKUP($B117,Nevezés!$A$2:$I$298,3,FALSE),"")</f>
        <v>Preisz Tibor</v>
      </c>
      <c r="E117" s="26" t="str">
        <f>IF($B117&gt;0,VLOOKUP($B117,Nevezés!$A$2:$I$298,4,FALSE),"")</f>
        <v>M.o.</v>
      </c>
      <c r="F117" s="26" t="str">
        <f>IF($B117&gt;0,VLOOKUP($B117,Nevezés!$A$2:$I$298,5,FALSE),"")</f>
        <v>Pilisszentiván</v>
      </c>
      <c r="G117" s="26" t="str">
        <f>IF($B117&gt;0,VLOOKUP($B117,Nevezés!$A$2:$I$298,6,FALSE),"")</f>
        <v>rizling törköly</v>
      </c>
      <c r="H117" s="26">
        <f>IF($B117&gt;0,VLOOKUP($B117,Nevezés!$A$2:$I$298,7,FALSE),"")</f>
        <v>2013</v>
      </c>
      <c r="I117" s="26" t="str">
        <f>IF($B117&gt;0,VLOOKUP($B117,Nevezés!$A$2:$I$298,8,FALSE),"")</f>
        <v>nem érlelt</v>
      </c>
      <c r="J117" s="26">
        <f>IF($B117&gt;0,VLOOKUP($B117,Nevezés!$A$2:$I$298,9,FALSE),"")</f>
        <v>49</v>
      </c>
      <c r="K117" s="39">
        <f>Pontozás3X3!B126</f>
        <v>1</v>
      </c>
      <c r="L117" s="39">
        <f>Pontozás3X3!C126</f>
        <v>9</v>
      </c>
      <c r="M117" s="39">
        <f>Pontozás3X3!D126</f>
        <v>9</v>
      </c>
      <c r="N117" s="39">
        <f>Pontozás3X3!E126</f>
        <v>9</v>
      </c>
      <c r="O117" s="17">
        <f t="shared" si="10"/>
        <v>9</v>
      </c>
      <c r="P117" s="8" t="str">
        <f t="shared" si="11"/>
        <v> </v>
      </c>
      <c r="Q117"/>
    </row>
    <row r="118" spans="1:17" s="18" customFormat="1" ht="12.75" customHeight="1">
      <c r="A118" s="24">
        <f t="shared" si="9"/>
        <v>112</v>
      </c>
      <c r="B118" s="24">
        <f>Pontozás3X3!A26</f>
        <v>26</v>
      </c>
      <c r="C118" s="25">
        <f>IF($B118&gt;0,VLOOKUP($B118,Nevezés!$A$2:$I$298,2,FALSE),"")</f>
        <v>37</v>
      </c>
      <c r="D118" s="26" t="str">
        <f>IF($B118&gt;0,VLOOKUP($B118,Nevezés!$A$2:$I$298,3,FALSE),"")</f>
        <v>Hasulyó Péter</v>
      </c>
      <c r="E118" s="26" t="str">
        <f>IF($B118&gt;0,VLOOKUP($B118,Nevezés!$A$2:$I$298,4,FALSE),"")</f>
        <v>M.o.</v>
      </c>
      <c r="F118" s="26" t="str">
        <f>IF($B118&gt;0,VLOOKUP($B118,Nevezés!$A$2:$I$298,5,FALSE),"")</f>
        <v>Budapest</v>
      </c>
      <c r="G118" s="26" t="str">
        <f>IF($B118&gt;0,VLOOKUP($B118,Nevezés!$A$2:$I$298,6,FALSE),"")</f>
        <v>Érdi bőtermő meggy</v>
      </c>
      <c r="H118" s="26">
        <f>IF($B118&gt;0,VLOOKUP($B118,Nevezés!$A$2:$I$298,7,FALSE),"")</f>
        <v>2013</v>
      </c>
      <c r="I118" s="26" t="str">
        <f>IF($B118&gt;0,VLOOKUP($B118,Nevezés!$A$2:$I$298,8,FALSE),"")</f>
        <v>nem érlelt</v>
      </c>
      <c r="J118" s="26">
        <f>IF($B118&gt;0,VLOOKUP($B118,Nevezés!$A$2:$I$298,9,FALSE),"")</f>
        <v>48</v>
      </c>
      <c r="K118" s="39">
        <f>Pontozás3X3!B26</f>
        <v>3</v>
      </c>
      <c r="L118" s="39">
        <f>Pontozás3X3!C26</f>
        <v>9</v>
      </c>
      <c r="M118" s="39">
        <f>Pontozás3X3!D26</f>
        <v>9</v>
      </c>
      <c r="N118" s="39">
        <f>Pontozás3X3!E26</f>
        <v>9</v>
      </c>
      <c r="O118" s="17">
        <f t="shared" si="10"/>
        <v>9</v>
      </c>
      <c r="P118" s="8" t="str">
        <f t="shared" si="11"/>
        <v> </v>
      </c>
      <c r="Q118"/>
    </row>
    <row r="119" spans="1:17" s="18" customFormat="1" ht="12.75" customHeight="1">
      <c r="A119" s="24">
        <f t="shared" si="9"/>
        <v>112</v>
      </c>
      <c r="B119" s="24">
        <f>Pontozás3X3!A101</f>
        <v>99</v>
      </c>
      <c r="C119" s="25">
        <f>IF($B119&gt;0,VLOOKUP($B119,Nevezés!$A$2:$I$298,2,FALSE),"")</f>
        <v>61</v>
      </c>
      <c r="D119" s="26" t="str">
        <f>IF($B119&gt;0,VLOOKUP($B119,Nevezés!$A$2:$I$298,3,FALSE),"")</f>
        <v>Biocentrum</v>
      </c>
      <c r="E119" s="26" t="str">
        <f>IF($B119&gt;0,VLOOKUP($B119,Nevezés!$A$2:$I$298,4,FALSE),"")</f>
        <v>Szlo.</v>
      </c>
      <c r="F119" s="26" t="str">
        <f>IF($B119&gt;0,VLOOKUP($B119,Nevezés!$A$2:$I$298,5,FALSE),"")</f>
        <v>Zseliz</v>
      </c>
      <c r="G119" s="26" t="str">
        <f>IF($B119&gt;0,VLOOKUP($B119,Nevezés!$A$2:$I$298,6,FALSE),"")</f>
        <v>bodza</v>
      </c>
      <c r="H119" s="26">
        <f>IF($B119&gt;0,VLOOKUP($B119,Nevezés!$A$2:$I$298,7,FALSE),"")</f>
        <v>2013</v>
      </c>
      <c r="I119" s="26" t="str">
        <f>IF($B119&gt;0,VLOOKUP($B119,Nevezés!$A$2:$I$298,8,FALSE),"")</f>
        <v>nem érlelt</v>
      </c>
      <c r="J119" s="26">
        <f>IF($B119&gt;0,VLOOKUP($B119,Nevezés!$A$2:$I$298,9,FALSE),"")</f>
        <v>52</v>
      </c>
      <c r="K119" s="39">
        <f>Pontozás3X3!B101</f>
        <v>2</v>
      </c>
      <c r="L119" s="39">
        <f>Pontozás3X3!C101</f>
        <v>9</v>
      </c>
      <c r="M119" s="39">
        <f>Pontozás3X3!D101</f>
        <v>9</v>
      </c>
      <c r="N119" s="39">
        <f>Pontozás3X3!E101</f>
        <v>9</v>
      </c>
      <c r="O119" s="17">
        <f t="shared" si="10"/>
        <v>9</v>
      </c>
      <c r="P119" s="8" t="str">
        <f t="shared" si="11"/>
        <v> </v>
      </c>
      <c r="Q119"/>
    </row>
    <row r="120" spans="1:16" ht="12.75">
      <c r="A120" s="24">
        <f t="shared" si="9"/>
        <v>112</v>
      </c>
      <c r="B120" s="24">
        <f>Pontozás3X3!A15</f>
        <v>14</v>
      </c>
      <c r="C120" s="25">
        <f>IF($B120&gt;0,VLOOKUP($B120,Nevezés!$A$2:$I$298,2,FALSE),"")</f>
        <v>70</v>
      </c>
      <c r="D120" s="26" t="str">
        <f>IF($B120&gt;0,VLOOKUP($B120,Nevezés!$A$2:$I$298,3,FALSE),"")</f>
        <v>Pintér Dávid</v>
      </c>
      <c r="E120" s="26" t="str">
        <f>IF($B120&gt;0,VLOOKUP($B120,Nevezés!$A$2:$I$298,4,FALSE),"")</f>
        <v>M.o.</v>
      </c>
      <c r="F120" s="26" t="str">
        <f>IF($B120&gt;0,VLOOKUP($B120,Nevezés!$A$2:$I$298,5,FALSE),"")</f>
        <v>Pilismarót</v>
      </c>
      <c r="G120" s="26" t="str">
        <f>IF($B120&gt;0,VLOOKUP($B120,Nevezés!$A$2:$I$298,6,FALSE),"")</f>
        <v>szagos körte</v>
      </c>
      <c r="H120" s="26">
        <f>IF($B120&gt;0,VLOOKUP($B120,Nevezés!$A$2:$I$298,7,FALSE),"")</f>
        <v>2013</v>
      </c>
      <c r="I120" s="26" t="str">
        <f>IF($B120&gt;0,VLOOKUP($B120,Nevezés!$A$2:$I$298,8,FALSE),"")</f>
        <v>nem érlelt</v>
      </c>
      <c r="J120" s="26">
        <f>IF($B120&gt;0,VLOOKUP($B120,Nevezés!$A$2:$I$298,9,FALSE),"")</f>
        <v>49</v>
      </c>
      <c r="K120" s="39">
        <f>Pontozás3X3!B15</f>
        <v>3</v>
      </c>
      <c r="L120" s="39">
        <f>Pontozás3X3!C15</f>
        <v>9</v>
      </c>
      <c r="M120" s="39">
        <f>Pontozás3X3!D15</f>
        <v>9</v>
      </c>
      <c r="N120" s="39">
        <f>Pontozás3X3!E15</f>
        <v>9</v>
      </c>
      <c r="O120" s="17">
        <f t="shared" si="10"/>
        <v>9</v>
      </c>
      <c r="P120" s="8" t="str">
        <f t="shared" si="11"/>
        <v> </v>
      </c>
    </row>
    <row r="121" spans="1:16" ht="12.75">
      <c r="A121" s="24">
        <f t="shared" si="9"/>
        <v>112</v>
      </c>
      <c r="B121" s="24">
        <f>Pontozás3X3!A95</f>
        <v>90</v>
      </c>
      <c r="C121" s="25">
        <f>IF($B121&gt;0,VLOOKUP($B121,Nevezés!$A$2:$I$298,2,FALSE),"")</f>
        <v>71</v>
      </c>
      <c r="D121" s="26" t="str">
        <f>IF($B121&gt;0,VLOOKUP($B121,Nevezés!$A$2:$I$298,3,FALSE),"")</f>
        <v>Pintér Dávid</v>
      </c>
      <c r="E121" s="26" t="str">
        <f>IF($B121&gt;0,VLOOKUP($B121,Nevezés!$A$2:$I$298,4,FALSE),"")</f>
        <v>M.o.</v>
      </c>
      <c r="F121" s="26" t="str">
        <f>IF($B121&gt;0,VLOOKUP($B121,Nevezés!$A$2:$I$298,5,FALSE),"")</f>
        <v>Pilismarót</v>
      </c>
      <c r="G121" s="26" t="str">
        <f>IF($B121&gt;0,VLOOKUP($B121,Nevezés!$A$2:$I$298,6,FALSE),"")</f>
        <v>Birsalma</v>
      </c>
      <c r="H121" s="26">
        <f>IF($B121&gt;0,VLOOKUP($B121,Nevezés!$A$2:$I$298,7,FALSE),"")</f>
        <v>2013</v>
      </c>
      <c r="I121" s="26" t="str">
        <f>IF($B121&gt;0,VLOOKUP($B121,Nevezés!$A$2:$I$298,8,FALSE),"")</f>
        <v>nem érlelt</v>
      </c>
      <c r="J121" s="26">
        <f>IF($B121&gt;0,VLOOKUP($B121,Nevezés!$A$2:$I$298,9,FALSE),"")</f>
        <v>49.5</v>
      </c>
      <c r="K121" s="39">
        <f>Pontozás3X3!B95</f>
        <v>2</v>
      </c>
      <c r="L121" s="39">
        <f>Pontozás3X3!C95</f>
        <v>9</v>
      </c>
      <c r="M121" s="39">
        <f>Pontozás3X3!D95</f>
        <v>9</v>
      </c>
      <c r="N121" s="39">
        <f>Pontozás3X3!E95</f>
        <v>9</v>
      </c>
      <c r="O121" s="17">
        <f t="shared" si="10"/>
        <v>9</v>
      </c>
      <c r="P121" s="8" t="str">
        <f t="shared" si="11"/>
        <v> </v>
      </c>
    </row>
    <row r="122" spans="1:16" ht="12.75">
      <c r="A122" s="24">
        <f t="shared" si="9"/>
        <v>112</v>
      </c>
      <c r="B122" s="24">
        <f>Pontozás3X3!A130</f>
        <v>127</v>
      </c>
      <c r="C122" s="25">
        <f>IF($B122&gt;0,VLOOKUP($B122,Nevezés!$A$2:$I$298,2,FALSE),"")</f>
        <v>78</v>
      </c>
      <c r="D122" s="26" t="str">
        <f>IF($B122&gt;0,VLOOKUP($B122,Nevezés!$A$2:$I$298,3,FALSE),"")</f>
        <v>Petrán Miklós</v>
      </c>
      <c r="E122" s="26" t="str">
        <f>IF($B122&gt;0,VLOOKUP($B122,Nevezés!$A$2:$I$298,4,FALSE),"")</f>
        <v>M.o.</v>
      </c>
      <c r="F122" s="26" t="str">
        <f>IF($B122&gt;0,VLOOKUP($B122,Nevezés!$A$2:$I$298,5,FALSE),"")</f>
        <v>Pilisvörösvár</v>
      </c>
      <c r="G122" s="26" t="str">
        <f>IF($B122&gt;0,VLOOKUP($B122,Nevezés!$A$2:$I$298,6,FALSE),"")</f>
        <v>törköly caberné sauvignon</v>
      </c>
      <c r="H122" s="26">
        <f>IF($B122&gt;0,VLOOKUP($B122,Nevezés!$A$2:$I$298,7,FALSE),"")</f>
        <v>2012</v>
      </c>
      <c r="I122" s="26" t="str">
        <f>IF($B122&gt;0,VLOOKUP($B122,Nevezés!$A$2:$I$298,8,FALSE),"")</f>
        <v>érlelt /fahordós  érlelés/</v>
      </c>
      <c r="J122" s="26">
        <f>IF($B122&gt;0,VLOOKUP($B122,Nevezés!$A$2:$I$298,9,FALSE),"")</f>
        <v>44</v>
      </c>
      <c r="K122" s="39">
        <f>Pontozás3X3!B130</f>
        <v>1</v>
      </c>
      <c r="L122" s="39">
        <f>Pontozás3X3!C130</f>
        <v>9</v>
      </c>
      <c r="M122" s="39">
        <f>Pontozás3X3!D130</f>
        <v>9</v>
      </c>
      <c r="N122" s="39">
        <f>Pontozás3X3!E130</f>
        <v>9</v>
      </c>
      <c r="O122" s="17">
        <f t="shared" si="10"/>
        <v>9</v>
      </c>
      <c r="P122" s="8" t="str">
        <f t="shared" si="11"/>
        <v> </v>
      </c>
    </row>
    <row r="123" spans="1:16" ht="12.75">
      <c r="A123" s="24">
        <f t="shared" si="9"/>
        <v>112</v>
      </c>
      <c r="B123" s="24">
        <f>Pontozás3X3!A44</f>
        <v>46</v>
      </c>
      <c r="C123" s="25">
        <f>IF($B123&gt;0,VLOOKUP($B123,Nevezés!$A$2:$I$298,2,FALSE),"")</f>
        <v>82</v>
      </c>
      <c r="D123" s="26" t="str">
        <f>IF($B123&gt;0,VLOOKUP($B123,Nevezés!$A$2:$I$298,3,FALSE),"")</f>
        <v>Nagy János</v>
      </c>
      <c r="E123" s="26" t="str">
        <f>IF($B123&gt;0,VLOOKUP($B123,Nevezés!$A$2:$I$298,4,FALSE),"")</f>
        <v>M.o.</v>
      </c>
      <c r="F123" s="26" t="str">
        <f>IF($B123&gt;0,VLOOKUP($B123,Nevezés!$A$2:$I$298,5,FALSE),"")</f>
        <v>Tokod</v>
      </c>
      <c r="G123" s="26" t="str">
        <f>IF($B123&gt;0,VLOOKUP($B123,Nevezés!$A$2:$I$298,6,FALSE),"")</f>
        <v>sárgabarack</v>
      </c>
      <c r="H123" s="26">
        <f>IF($B123&gt;0,VLOOKUP($B123,Nevezés!$A$2:$I$298,7,FALSE),"")</f>
        <v>2013</v>
      </c>
      <c r="I123" s="26" t="str">
        <f>IF($B123&gt;0,VLOOKUP($B123,Nevezés!$A$2:$I$298,8,FALSE),"")</f>
        <v>nem érlelt</v>
      </c>
      <c r="J123" s="26">
        <f>IF($B123&gt;0,VLOOKUP($B123,Nevezés!$A$2:$I$298,9,FALSE),"")</f>
        <v>48</v>
      </c>
      <c r="K123" s="39">
        <f>Pontozás3X3!B44</f>
        <v>1</v>
      </c>
      <c r="L123" s="39">
        <f>Pontozás3X3!C44</f>
        <v>9</v>
      </c>
      <c r="M123" s="39">
        <f>Pontozás3X3!D44</f>
        <v>9</v>
      </c>
      <c r="N123" s="39">
        <f>Pontozás3X3!E44</f>
        <v>9</v>
      </c>
      <c r="O123" s="17">
        <f t="shared" si="10"/>
        <v>9</v>
      </c>
      <c r="P123" s="8" t="str">
        <f t="shared" si="11"/>
        <v> </v>
      </c>
    </row>
    <row r="124" spans="1:16" ht="12.75">
      <c r="A124" s="24">
        <f t="shared" si="9"/>
        <v>112</v>
      </c>
      <c r="B124" s="24">
        <f>Pontozás3X3!A114</f>
        <v>113</v>
      </c>
      <c r="C124" s="25">
        <f>IF($B124&gt;0,VLOOKUP($B124,Nevezés!$A$2:$I$298,2,FALSE),"")</f>
        <v>102</v>
      </c>
      <c r="D124" s="26" t="str">
        <f>IF($B124&gt;0,VLOOKUP($B124,Nevezés!$A$2:$I$298,3,FALSE),"")</f>
        <v>Muthné Katona Mária</v>
      </c>
      <c r="E124" s="26" t="str">
        <f>IF($B124&gt;0,VLOOKUP($B124,Nevezés!$A$2:$I$298,4,FALSE),"")</f>
        <v>M.o.</v>
      </c>
      <c r="F124" s="26" t="str">
        <f>IF($B124&gt;0,VLOOKUP($B124,Nevezés!$A$2:$I$298,5,FALSE),"")</f>
        <v>Báta</v>
      </c>
      <c r="G124" s="26" t="str">
        <f>IF($B124&gt;0,VLOOKUP($B124,Nevezés!$A$2:$I$298,6,FALSE),"")</f>
        <v>borpárlat kék frankos</v>
      </c>
      <c r="H124" s="26">
        <f>IF($B124&gt;0,VLOOKUP($B124,Nevezés!$A$2:$I$298,7,FALSE),"")</f>
        <v>2013</v>
      </c>
      <c r="I124" s="26" t="str">
        <f>IF($B124&gt;0,VLOOKUP($B124,Nevezés!$A$2:$I$298,8,FALSE),"")</f>
        <v>eperfán érlelt</v>
      </c>
      <c r="J124" s="26">
        <f>IF($B124&gt;0,VLOOKUP($B124,Nevezés!$A$2:$I$298,9,FALSE),"")</f>
        <v>39</v>
      </c>
      <c r="K124" s="39">
        <f>Pontozás3X3!B114</f>
        <v>3</v>
      </c>
      <c r="L124" s="39">
        <f>Pontozás3X3!C114</f>
        <v>9</v>
      </c>
      <c r="M124" s="39">
        <f>Pontozás3X3!D114</f>
        <v>9</v>
      </c>
      <c r="N124" s="39">
        <f>Pontozás3X3!E114</f>
        <v>9</v>
      </c>
      <c r="O124" s="17">
        <f t="shared" si="10"/>
        <v>9</v>
      </c>
      <c r="P124" s="8" t="str">
        <f t="shared" si="11"/>
        <v> </v>
      </c>
    </row>
    <row r="125" spans="1:16" ht="12.75">
      <c r="A125" s="24">
        <f t="shared" si="9"/>
        <v>112</v>
      </c>
      <c r="B125" s="24">
        <f>Pontozás3X3!A103</f>
        <v>102</v>
      </c>
      <c r="C125" s="25">
        <f>IF($B125&gt;0,VLOOKUP($B125,Nevezés!$A$2:$I$298,2,FALSE),"")</f>
        <v>115</v>
      </c>
      <c r="D125" s="26" t="str">
        <f>IF($B125&gt;0,VLOOKUP($B125,Nevezés!$A$2:$I$298,3,FALSE),"")</f>
        <v>Russói Tamás</v>
      </c>
      <c r="E125" s="26" t="str">
        <f>IF($B125&gt;0,VLOOKUP($B125,Nevezés!$A$2:$I$298,4,FALSE),"")</f>
        <v>M.o.</v>
      </c>
      <c r="F125" s="26" t="str">
        <f>IF($B125&gt;0,VLOOKUP($B125,Nevezés!$A$2:$I$298,5,FALSE),"")</f>
        <v>Bajna</v>
      </c>
      <c r="G125" s="26" t="str">
        <f>IF($B125&gt;0,VLOOKUP($B125,Nevezés!$A$2:$I$298,6,FALSE),"")</f>
        <v>Fekete ribizli</v>
      </c>
      <c r="H125" s="26">
        <f>IF($B125&gt;0,VLOOKUP($B125,Nevezés!$A$2:$I$298,7,FALSE),"")</f>
        <v>2012</v>
      </c>
      <c r="I125" s="26" t="str">
        <f>IF($B125&gt;0,VLOOKUP($B125,Nevezés!$A$2:$I$298,8,FALSE),"")</f>
        <v>nem érlelt</v>
      </c>
      <c r="J125" s="26">
        <f>IF($B125&gt;0,VLOOKUP($B125,Nevezés!$A$2:$I$298,9,FALSE),"")</f>
        <v>50</v>
      </c>
      <c r="K125" s="39">
        <f>Pontozás3X3!B103</f>
        <v>2</v>
      </c>
      <c r="L125" s="39">
        <f>Pontozás3X3!C103</f>
        <v>9</v>
      </c>
      <c r="M125" s="39">
        <f>Pontozás3X3!D103</f>
        <v>9</v>
      </c>
      <c r="N125" s="39">
        <f>Pontozás3X3!E103</f>
        <v>9</v>
      </c>
      <c r="O125" s="17">
        <f t="shared" si="10"/>
        <v>9</v>
      </c>
      <c r="P125" s="8" t="str">
        <f t="shared" si="11"/>
        <v> </v>
      </c>
    </row>
    <row r="126" spans="1:16" ht="12.75">
      <c r="A126" s="24">
        <f t="shared" si="9"/>
        <v>125</v>
      </c>
      <c r="B126" s="24">
        <f>Pontozás3X3!A39</f>
        <v>38</v>
      </c>
      <c r="C126" s="25">
        <f>IF($B126&gt;0,VLOOKUP($B126,Nevezés!$A$2:$I$298,2,FALSE),"")</f>
        <v>33</v>
      </c>
      <c r="D126" s="26" t="str">
        <f>IF($B126&gt;0,VLOOKUP($B126,Nevezés!$A$2:$I$298,3,FALSE),"")</f>
        <v>Wencz Péter</v>
      </c>
      <c r="E126" s="26" t="str">
        <f>IF($B126&gt;0,VLOOKUP($B126,Nevezés!$A$2:$I$298,4,FALSE),"")</f>
        <v>M.o.</v>
      </c>
      <c r="F126" s="26" t="str">
        <f>IF($B126&gt;0,VLOOKUP($B126,Nevezés!$A$2:$I$298,5,FALSE),"")</f>
        <v>Epöl</v>
      </c>
      <c r="G126" s="26" t="str">
        <f>IF($B126&gt;0,VLOOKUP($B126,Nevezés!$A$2:$I$298,6,FALSE),"")</f>
        <v>sárgabarack</v>
      </c>
      <c r="H126" s="26">
        <f>IF($B126&gt;0,VLOOKUP($B126,Nevezés!$A$2:$I$298,7,FALSE),"")</f>
        <v>2013</v>
      </c>
      <c r="I126" s="26" t="str">
        <f>IF($B126&gt;0,VLOOKUP($B126,Nevezés!$A$2:$I$298,8,FALSE),"")</f>
        <v>nem érlelt</v>
      </c>
      <c r="J126" s="26">
        <f>IF($B126&gt;0,VLOOKUP($B126,Nevezés!$A$2:$I$298,9,FALSE),"")</f>
        <v>50.5</v>
      </c>
      <c r="K126" s="39">
        <f>Pontozás3X3!B39</f>
        <v>2</v>
      </c>
      <c r="L126" s="39">
        <f>Pontozás3X3!C39</f>
        <v>8</v>
      </c>
      <c r="M126" s="39">
        <f>Pontozás3X3!D39</f>
        <v>8</v>
      </c>
      <c r="N126" s="39">
        <f>Pontozás3X3!E39</f>
        <v>8</v>
      </c>
      <c r="O126" s="17">
        <f t="shared" si="10"/>
        <v>8</v>
      </c>
      <c r="P126" s="8" t="str">
        <f t="shared" si="11"/>
        <v> </v>
      </c>
    </row>
    <row r="127" spans="1:16" ht="12.75">
      <c r="A127" s="24">
        <f t="shared" si="9"/>
        <v>125</v>
      </c>
      <c r="B127" s="24">
        <f>Pontozás3X3!A3</f>
        <v>5</v>
      </c>
      <c r="C127" s="25">
        <f>IF($B127&gt;0,VLOOKUP($B127,Nevezés!$A$2:$I$298,2,FALSE),"")</f>
        <v>91</v>
      </c>
      <c r="D127" s="26" t="str">
        <f>IF($B127&gt;0,VLOOKUP($B127,Nevezés!$A$2:$I$298,3,FALSE),"")</f>
        <v>Pánczél Ferenc</v>
      </c>
      <c r="E127" s="26" t="str">
        <f>IF($B127&gt;0,VLOOKUP($B127,Nevezés!$A$2:$I$298,4,FALSE),"")</f>
        <v>M.o.</v>
      </c>
      <c r="F127" s="26" t="str">
        <f>IF($B127&gt;0,VLOOKUP($B127,Nevezés!$A$2:$I$298,5,FALSE),"")</f>
        <v>Tokod</v>
      </c>
      <c r="G127" s="26" t="str">
        <f>IF($B127&gt;0,VLOOKUP($B127,Nevezés!$A$2:$I$298,6,FALSE),"")</f>
        <v>alma</v>
      </c>
      <c r="H127" s="26">
        <f>IF($B127&gt;0,VLOOKUP($B127,Nevezés!$A$2:$I$298,7,FALSE),"")</f>
        <v>2010</v>
      </c>
      <c r="I127" s="26" t="str">
        <f>IF($B127&gt;0,VLOOKUP($B127,Nevezés!$A$2:$I$298,8,FALSE),"")</f>
        <v>nem érlelt</v>
      </c>
      <c r="J127" s="26">
        <f>IF($B127&gt;0,VLOOKUP($B127,Nevezés!$A$2:$I$298,9,FALSE),"")</f>
        <v>48</v>
      </c>
      <c r="K127" s="39">
        <f>Pontozás3X3!B3</f>
        <v>3</v>
      </c>
      <c r="L127" s="39">
        <f>Pontozás3X3!C3</f>
        <v>8</v>
      </c>
      <c r="M127" s="39">
        <f>Pontozás3X3!D3</f>
        <v>8</v>
      </c>
      <c r="N127" s="39">
        <f>Pontozás3X3!E3</f>
        <v>8</v>
      </c>
      <c r="O127" s="17">
        <f t="shared" si="10"/>
        <v>8</v>
      </c>
      <c r="P127" s="8" t="str">
        <f t="shared" si="11"/>
        <v> </v>
      </c>
    </row>
    <row r="128" spans="1:16" ht="12.75">
      <c r="A128" s="24">
        <f t="shared" si="9"/>
        <v>125</v>
      </c>
      <c r="B128" s="24">
        <f>Pontozás3X3!A148</f>
        <v>144</v>
      </c>
      <c r="C128" s="25">
        <f>IF($B128&gt;0,VLOOKUP($B128,Nevezés!$A$2:$I$298,2,FALSE),"")</f>
        <v>99</v>
      </c>
      <c r="D128" s="26" t="str">
        <f>IF($B128&gt;0,VLOOKUP($B128,Nevezés!$A$2:$I$298,3,FALSE),"")</f>
        <v>Lakatos Lajos</v>
      </c>
      <c r="E128" s="26" t="str">
        <f>IF($B128&gt;0,VLOOKUP($B128,Nevezés!$A$2:$I$298,4,FALSE),"")</f>
        <v>M.o.</v>
      </c>
      <c r="F128" s="26" t="str">
        <f>IF($B128&gt;0,VLOOKUP($B128,Nevezés!$A$2:$I$298,5,FALSE),"")</f>
        <v>Esztergom</v>
      </c>
      <c r="G128" s="26" t="str">
        <f>IF($B128&gt;0,VLOOKUP($B128,Nevezés!$A$2:$I$298,6,FALSE),"")</f>
        <v>muskotályos szőlő, szilva</v>
      </c>
      <c r="H128" s="26">
        <f>IF($B128&gt;0,VLOOKUP($B128,Nevezés!$A$2:$I$298,7,FALSE),"")</f>
        <v>2012</v>
      </c>
      <c r="I128" s="26" t="str">
        <f>IF($B128&gt;0,VLOOKUP($B128,Nevezés!$A$2:$I$298,8,FALSE),"")</f>
        <v>nem érlelt</v>
      </c>
      <c r="J128" s="26">
        <f>IF($B128&gt;0,VLOOKUP($B128,Nevezés!$A$2:$I$298,9,FALSE),"")</f>
        <v>50</v>
      </c>
      <c r="K128" s="39">
        <f>Pontozás3X3!B148</f>
        <v>2</v>
      </c>
      <c r="L128" s="39">
        <f>Pontozás3X3!C148</f>
        <v>8</v>
      </c>
      <c r="M128" s="39">
        <f>Pontozás3X3!D148</f>
        <v>8</v>
      </c>
      <c r="N128" s="39">
        <f>Pontozás3X3!E148</f>
        <v>8</v>
      </c>
      <c r="O128" s="17">
        <f t="shared" si="10"/>
        <v>8</v>
      </c>
      <c r="P128" s="8" t="str">
        <f t="shared" si="11"/>
        <v> </v>
      </c>
    </row>
    <row r="129" spans="1:16" ht="12.75">
      <c r="A129" s="24">
        <f t="shared" si="9"/>
        <v>125</v>
      </c>
      <c r="B129" s="24">
        <f>Pontozás3X3!A13</f>
        <v>7</v>
      </c>
      <c r="C129" s="25">
        <f>IF($B129&gt;0,VLOOKUP($B129,Nevezés!$A$2:$I$298,2,FALSE),"")</f>
        <v>111</v>
      </c>
      <c r="D129" s="26" t="str">
        <f>IF($B129&gt;0,VLOOKUP($B129,Nevezés!$A$2:$I$298,3,FALSE),"")</f>
        <v>Tamás Attila</v>
      </c>
      <c r="E129" s="26" t="str">
        <f>IF($B129&gt;0,VLOOKUP($B129,Nevezés!$A$2:$I$298,4,FALSE),"")</f>
        <v>M.o.</v>
      </c>
      <c r="F129" s="26" t="str">
        <f>IF($B129&gt;0,VLOOKUP($B129,Nevezés!$A$2:$I$298,5,FALSE),"")</f>
        <v>Budakeszi</v>
      </c>
      <c r="G129" s="26" t="str">
        <f>IF($B129&gt;0,VLOOKUP($B129,Nevezés!$A$2:$I$298,6,FALSE),"")</f>
        <v>alma jonatán</v>
      </c>
      <c r="H129" s="26">
        <f>IF($B129&gt;0,VLOOKUP($B129,Nevezés!$A$2:$I$298,7,FALSE),"")</f>
        <v>2013</v>
      </c>
      <c r="I129" s="26" t="str">
        <f>IF($B129&gt;0,VLOOKUP($B129,Nevezés!$A$2:$I$298,8,FALSE),"")</f>
        <v>nem érlelt</v>
      </c>
      <c r="J129" s="26">
        <f>IF($B129&gt;0,VLOOKUP($B129,Nevezés!$A$2:$I$298,9,FALSE),"")</f>
        <v>49</v>
      </c>
      <c r="K129" s="39">
        <f>Pontozás3X3!B13</f>
        <v>1</v>
      </c>
      <c r="L129" s="39">
        <f>Pontozás3X3!C13</f>
        <v>8</v>
      </c>
      <c r="M129" s="39">
        <f>Pontozás3X3!D13</f>
        <v>8</v>
      </c>
      <c r="N129" s="39">
        <f>Pontozás3X3!E13</f>
        <v>8</v>
      </c>
      <c r="O129" s="17">
        <f t="shared" si="10"/>
        <v>8</v>
      </c>
      <c r="P129" s="8" t="str">
        <f t="shared" si="11"/>
        <v> </v>
      </c>
    </row>
    <row r="130" spans="1:16" ht="12.75">
      <c r="A130" s="24">
        <f aca="true" t="shared" si="12" ref="A130:A148">RANK(O130,$O$2:$O$148,0)</f>
        <v>125</v>
      </c>
      <c r="B130" s="24">
        <f>Pontozás3X3!A144</f>
        <v>146</v>
      </c>
      <c r="C130" s="25">
        <f>IF($B130&gt;0,VLOOKUP($B130,Nevezés!$A$2:$I$298,2,FALSE),"")</f>
        <v>125</v>
      </c>
      <c r="D130" s="26" t="str">
        <f>IF($B130&gt;0,VLOOKUP($B130,Nevezés!$A$2:$I$298,3,FALSE),"")</f>
        <v>Vachaja Bence</v>
      </c>
      <c r="E130" s="26" t="str">
        <f>IF($B130&gt;0,VLOOKUP($B130,Nevezés!$A$2:$I$298,4,FALSE),"")</f>
        <v>M.o.</v>
      </c>
      <c r="F130" s="26" t="str">
        <f>IF($B130&gt;0,VLOOKUP($B130,Nevezés!$A$2:$I$298,5,FALSE),"")</f>
        <v>Mogyorósbánya</v>
      </c>
      <c r="G130" s="26" t="str">
        <f>IF($B130&gt;0,VLOOKUP($B130,Nevezés!$A$2:$I$298,6,FALSE),"")</f>
        <v>Jonatán alma ágyas</v>
      </c>
      <c r="H130" s="26">
        <f>IF($B130&gt;0,VLOOKUP($B130,Nevezés!$A$2:$I$298,7,FALSE),"")</f>
        <v>2013</v>
      </c>
      <c r="I130" s="26" t="str">
        <f>IF($B130&gt;0,VLOOKUP($B130,Nevezés!$A$2:$I$298,8,FALSE),"")</f>
        <v>ágyas</v>
      </c>
      <c r="J130" s="26">
        <f>IF($B130&gt;0,VLOOKUP($B130,Nevezés!$A$2:$I$298,9,FALSE),"")</f>
        <v>45</v>
      </c>
      <c r="K130" s="39">
        <f>Pontozás3X3!B144</f>
        <v>3</v>
      </c>
      <c r="L130" s="39">
        <f>Pontozás3X3!C144</f>
        <v>8</v>
      </c>
      <c r="M130" s="39">
        <f>Pontozás3X3!D144</f>
        <v>8</v>
      </c>
      <c r="N130" s="39">
        <f>Pontozás3X3!E144</f>
        <v>8</v>
      </c>
      <c r="O130" s="17">
        <f aca="true" t="shared" si="13" ref="O130:O148">AVERAGE(L130:N130)</f>
        <v>8</v>
      </c>
      <c r="P130" s="8" t="str">
        <f aca="true" t="shared" si="14" ref="P130:P148">IF(O130&gt;=18,"Arany",IF(O130&gt;=16,"Ezüst",IF(O130&gt;=14,"Bronz"," ")))</f>
        <v> </v>
      </c>
    </row>
    <row r="131" spans="1:16" ht="12.75">
      <c r="A131" s="24">
        <f t="shared" si="12"/>
        <v>130</v>
      </c>
      <c r="B131" s="24">
        <f>Pontozás3X3!A63</f>
        <v>64</v>
      </c>
      <c r="C131" s="25">
        <f>IF($B131&gt;0,VLOOKUP($B131,Nevezés!$A$2:$I$298,2,FALSE),"")</f>
        <v>18</v>
      </c>
      <c r="D131" s="26" t="str">
        <f>IF($B131&gt;0,VLOOKUP($B131,Nevezés!$A$2:$I$298,3,FALSE),"")</f>
        <v>Bitter László</v>
      </c>
      <c r="E131" s="26" t="str">
        <f>IF($B131&gt;0,VLOOKUP($B131,Nevezés!$A$2:$I$298,4,FALSE),"")</f>
        <v>M.o.</v>
      </c>
      <c r="F131" s="26" t="str">
        <f>IF($B131&gt;0,VLOOKUP($B131,Nevezés!$A$2:$I$298,5,FALSE),"")</f>
        <v>Tokod</v>
      </c>
      <c r="G131" s="26" t="str">
        <f>IF($B131&gt;0,VLOOKUP($B131,Nevezés!$A$2:$I$298,6,FALSE),"")</f>
        <v>szilva</v>
      </c>
      <c r="H131" s="26">
        <f>IF($B131&gt;0,VLOOKUP($B131,Nevezés!$A$2:$I$298,7,FALSE),"")</f>
        <v>2013</v>
      </c>
      <c r="I131" s="26" t="str">
        <f>IF($B131&gt;0,VLOOKUP($B131,Nevezés!$A$2:$I$298,8,FALSE),"")</f>
        <v>nem érlelt</v>
      </c>
      <c r="J131" s="26">
        <f>IF($B131&gt;0,VLOOKUP($B131,Nevezés!$A$2:$I$298,9,FALSE),"")</f>
        <v>50</v>
      </c>
      <c r="K131" s="39">
        <f>Pontozás3X3!B63</f>
        <v>1</v>
      </c>
      <c r="L131" s="39">
        <f>Pontozás3X3!C63</f>
        <v>7</v>
      </c>
      <c r="M131" s="39">
        <f>Pontozás3X3!D63</f>
        <v>7</v>
      </c>
      <c r="N131" s="39">
        <f>Pontozás3X3!E63</f>
        <v>7</v>
      </c>
      <c r="O131" s="17">
        <f t="shared" si="13"/>
        <v>7</v>
      </c>
      <c r="P131" s="8" t="str">
        <f t="shared" si="14"/>
        <v> </v>
      </c>
    </row>
    <row r="132" spans="1:16" ht="12.75">
      <c r="A132" s="24">
        <f t="shared" si="12"/>
        <v>130</v>
      </c>
      <c r="B132" s="24">
        <f>Pontozás3X3!A51</f>
        <v>39</v>
      </c>
      <c r="C132" s="25">
        <f>IF($B132&gt;0,VLOOKUP($B132,Nevezés!$A$2:$I$298,2,FALSE),"")</f>
        <v>35</v>
      </c>
      <c r="D132" s="26" t="str">
        <f>IF($B132&gt;0,VLOOKUP($B132,Nevezés!$A$2:$I$298,3,FALSE),"")</f>
        <v>Ignácz Róbert</v>
      </c>
      <c r="E132" s="26" t="str">
        <f>IF($B132&gt;0,VLOOKUP($B132,Nevezés!$A$2:$I$298,4,FALSE),"")</f>
        <v>M.o.</v>
      </c>
      <c r="F132" s="26" t="str">
        <f>IF($B132&gt;0,VLOOKUP($B132,Nevezés!$A$2:$I$298,5,FALSE),"")</f>
        <v>Dorog</v>
      </c>
      <c r="G132" s="26" t="str">
        <f>IF($B132&gt;0,VLOOKUP($B132,Nevezés!$A$2:$I$298,6,FALSE),"")</f>
        <v>sárgabarack</v>
      </c>
      <c r="H132" s="26">
        <f>IF($B132&gt;0,VLOOKUP($B132,Nevezés!$A$2:$I$298,7,FALSE),"")</f>
        <v>2013</v>
      </c>
      <c r="I132" s="26" t="str">
        <f>IF($B132&gt;0,VLOOKUP($B132,Nevezés!$A$2:$I$298,8,FALSE),"")</f>
        <v>nem érlelt</v>
      </c>
      <c r="J132" s="26">
        <f>IF($B132&gt;0,VLOOKUP($B132,Nevezés!$A$2:$I$298,9,FALSE),"")</f>
        <v>48</v>
      </c>
      <c r="K132" s="39">
        <f>Pontozás3X3!B51</f>
        <v>2</v>
      </c>
      <c r="L132" s="39">
        <f>Pontozás3X3!C51</f>
        <v>7</v>
      </c>
      <c r="M132" s="39">
        <f>Pontozás3X3!D51</f>
        <v>7</v>
      </c>
      <c r="N132" s="39">
        <f>Pontozás3X3!E51</f>
        <v>7</v>
      </c>
      <c r="O132" s="17">
        <f t="shared" si="13"/>
        <v>7</v>
      </c>
      <c r="P132" s="8" t="str">
        <f t="shared" si="14"/>
        <v> </v>
      </c>
    </row>
    <row r="133" spans="1:16" ht="12.75">
      <c r="A133" s="24">
        <f t="shared" si="12"/>
        <v>130</v>
      </c>
      <c r="B133" s="24">
        <f>Pontozás3X3!A82</f>
        <v>69</v>
      </c>
      <c r="C133" s="25">
        <f>IF($B133&gt;0,VLOOKUP($B133,Nevezés!$A$2:$I$298,2,FALSE),"")</f>
        <v>47</v>
      </c>
      <c r="D133" s="26" t="str">
        <f>IF($B133&gt;0,VLOOKUP($B133,Nevezés!$A$2:$I$298,3,FALSE),"")</f>
        <v>Pécsi László</v>
      </c>
      <c r="E133" s="26" t="str">
        <f>IF($B133&gt;0,VLOOKUP($B133,Nevezés!$A$2:$I$298,4,FALSE),"")</f>
        <v>M.o.</v>
      </c>
      <c r="F133" s="26" t="str">
        <f>IF($B133&gt;0,VLOOKUP($B133,Nevezés!$A$2:$I$298,5,FALSE),"")</f>
        <v>Tiszakerecseny</v>
      </c>
      <c r="G133" s="26" t="str">
        <f>IF($B133&gt;0,VLOOKUP($B133,Nevezés!$A$2:$I$298,6,FALSE),"")</f>
        <v>szilva</v>
      </c>
      <c r="H133" s="26">
        <f>IF($B133&gt;0,VLOOKUP($B133,Nevezés!$A$2:$I$298,7,FALSE),"")</f>
        <v>2013</v>
      </c>
      <c r="I133" s="26" t="str">
        <f>IF($B133&gt;0,VLOOKUP($B133,Nevezés!$A$2:$I$298,8,FALSE),"")</f>
        <v>nem érlelt</v>
      </c>
      <c r="J133" s="26">
        <f>IF($B133&gt;0,VLOOKUP($B133,Nevezés!$A$2:$I$298,9,FALSE),"")</f>
        <v>51</v>
      </c>
      <c r="K133" s="39">
        <f>Pontozás3X3!B82</f>
        <v>2</v>
      </c>
      <c r="L133" s="39">
        <f>Pontozás3X3!C82</f>
        <v>7</v>
      </c>
      <c r="M133" s="39">
        <f>Pontozás3X3!D82</f>
        <v>7</v>
      </c>
      <c r="N133" s="39">
        <f>Pontozás3X3!E82</f>
        <v>7</v>
      </c>
      <c r="O133" s="17">
        <f t="shared" si="13"/>
        <v>7</v>
      </c>
      <c r="P133" s="8" t="str">
        <f t="shared" si="14"/>
        <v> </v>
      </c>
    </row>
    <row r="134" spans="1:16" ht="12.75">
      <c r="A134" s="24">
        <f t="shared" si="12"/>
        <v>130</v>
      </c>
      <c r="B134" s="24">
        <f>Pontozás3X3!A94</f>
        <v>93</v>
      </c>
      <c r="C134" s="25">
        <f>IF($B134&gt;0,VLOOKUP($B134,Nevezés!$A$2:$I$298,2,FALSE),"")</f>
        <v>120</v>
      </c>
      <c r="D134" s="26" t="str">
        <f>IF($B134&gt;0,VLOOKUP($B134,Nevezés!$A$2:$I$298,3,FALSE),"")</f>
        <v>Vitek János ifj</v>
      </c>
      <c r="E134" s="26" t="str">
        <f>IF($B134&gt;0,VLOOKUP($B134,Nevezés!$A$2:$I$298,4,FALSE),"")</f>
        <v>M.o.</v>
      </c>
      <c r="F134" s="26" t="str">
        <f>IF($B134&gt;0,VLOOKUP($B134,Nevezés!$A$2:$I$298,5,FALSE),"")</f>
        <v>Sárisáp</v>
      </c>
      <c r="G134" s="26" t="str">
        <f>IF($B134&gt;0,VLOOKUP($B134,Nevezés!$A$2:$I$298,6,FALSE),"")</f>
        <v>Birsalma</v>
      </c>
      <c r="H134" s="26">
        <f>IF($B134&gt;0,VLOOKUP($B134,Nevezés!$A$2:$I$298,7,FALSE),"")</f>
        <v>2013</v>
      </c>
      <c r="I134" s="26" t="str">
        <f>IF($B134&gt;0,VLOOKUP($B134,Nevezés!$A$2:$I$298,8,FALSE),"")</f>
        <v>ágyas aszalt birs </v>
      </c>
      <c r="J134" s="26">
        <f>IF($B134&gt;0,VLOOKUP($B134,Nevezés!$A$2:$I$298,9,FALSE),"")</f>
        <v>47</v>
      </c>
      <c r="K134" s="39">
        <f>Pontozás3X3!B94</f>
        <v>2</v>
      </c>
      <c r="L134" s="39">
        <f>Pontozás3X3!C94</f>
        <v>7</v>
      </c>
      <c r="M134" s="39">
        <f>Pontozás3X3!D94</f>
        <v>7</v>
      </c>
      <c r="N134" s="39">
        <f>Pontozás3X3!E94</f>
        <v>7</v>
      </c>
      <c r="O134" s="17">
        <f t="shared" si="13"/>
        <v>7</v>
      </c>
      <c r="P134" s="8" t="str">
        <f t="shared" si="14"/>
        <v> </v>
      </c>
    </row>
    <row r="135" spans="1:16" ht="12.75">
      <c r="A135" s="24">
        <f t="shared" si="12"/>
        <v>130</v>
      </c>
      <c r="B135" s="24">
        <f>Pontozás3X3!A84</f>
        <v>86</v>
      </c>
      <c r="C135" s="25">
        <f>IF($B135&gt;0,VLOOKUP($B135,Nevezés!$A$2:$I$298,2,FALSE),"")</f>
        <v>122</v>
      </c>
      <c r="D135" s="26" t="str">
        <f>IF($B135&gt;0,VLOOKUP($B135,Nevezés!$A$2:$I$298,3,FALSE),"")</f>
        <v>Ruzsa Ármin</v>
      </c>
      <c r="E135" s="26" t="str">
        <f>IF($B135&gt;0,VLOOKUP($B135,Nevezés!$A$2:$I$298,4,FALSE),"")</f>
        <v>M.o.</v>
      </c>
      <c r="F135" s="26" t="str">
        <f>IF($B135&gt;0,VLOOKUP($B135,Nevezés!$A$2:$I$298,5,FALSE),"")</f>
        <v>Mogyorósbánya</v>
      </c>
      <c r="G135" s="26" t="str">
        <f>IF($B135&gt;0,VLOOKUP($B135,Nevezés!$A$2:$I$298,6,FALSE),"")</f>
        <v>faeper szeder</v>
      </c>
      <c r="H135" s="26">
        <f>IF($B135&gt;0,VLOOKUP($B135,Nevezés!$A$2:$I$298,7,FALSE),"")</f>
        <v>2013</v>
      </c>
      <c r="I135" s="26" t="str">
        <f>IF($B135&gt;0,VLOOKUP($B135,Nevezés!$A$2:$I$298,8,FALSE),"")</f>
        <v>ágyas</v>
      </c>
      <c r="J135" s="26">
        <f>IF($B135&gt;0,VLOOKUP($B135,Nevezés!$A$2:$I$298,9,FALSE),"")</f>
        <v>40</v>
      </c>
      <c r="K135" s="39">
        <f>Pontozás3X3!B84</f>
        <v>3</v>
      </c>
      <c r="L135" s="39">
        <f>Pontozás3X3!C84</f>
        <v>7</v>
      </c>
      <c r="M135" s="39">
        <f>Pontozás3X3!D84</f>
        <v>7</v>
      </c>
      <c r="N135" s="39">
        <f>Pontozás3X3!E84</f>
        <v>7</v>
      </c>
      <c r="O135" s="17">
        <f t="shared" si="13"/>
        <v>7</v>
      </c>
      <c r="P135" s="8" t="str">
        <f t="shared" si="14"/>
        <v> </v>
      </c>
    </row>
    <row r="136" spans="1:16" ht="12.75">
      <c r="A136" s="24">
        <f t="shared" si="12"/>
        <v>135</v>
      </c>
      <c r="B136" s="24">
        <f>Pontozás3X3!A35</f>
        <v>34</v>
      </c>
      <c r="C136" s="25">
        <f>IF($B136&gt;0,VLOOKUP($B136,Nevezés!$A$2:$I$298,2,FALSE),"")</f>
        <v>10</v>
      </c>
      <c r="D136" s="26" t="str">
        <f>IF($B136&gt;0,VLOOKUP($B136,Nevezés!$A$2:$I$298,3,FALSE),"")</f>
        <v>Babindák Ferenc</v>
      </c>
      <c r="E136" s="26" t="str">
        <f>IF($B136&gt;0,VLOOKUP($B136,Nevezés!$A$2:$I$298,4,FALSE),"")</f>
        <v>Szlo.</v>
      </c>
      <c r="F136" s="26" t="str">
        <f>IF($B136&gt;0,VLOOKUP($B136,Nevezés!$A$2:$I$298,5,FALSE),"")</f>
        <v>Nagyölved</v>
      </c>
      <c r="G136" s="26" t="str">
        <f>IF($B136&gt;0,VLOOKUP($B136,Nevezés!$A$2:$I$298,6,FALSE),"")</f>
        <v>sárgabarack</v>
      </c>
      <c r="H136" s="26">
        <f>IF($B136&gt;0,VLOOKUP($B136,Nevezés!$A$2:$I$298,7,FALSE),"")</f>
        <v>2013</v>
      </c>
      <c r="I136" s="26" t="str">
        <f>IF($B136&gt;0,VLOOKUP($B136,Nevezés!$A$2:$I$298,8,FALSE),"")</f>
        <v>nem érlelt</v>
      </c>
      <c r="J136" s="26">
        <f>IF($B136&gt;0,VLOOKUP($B136,Nevezés!$A$2:$I$298,9,FALSE),"")</f>
        <v>50</v>
      </c>
      <c r="K136" s="39">
        <f>Pontozás3X3!B35</f>
        <v>1</v>
      </c>
      <c r="L136" s="39">
        <f>Pontozás3X3!C35</f>
        <v>6</v>
      </c>
      <c r="M136" s="39">
        <f>Pontozás3X3!D35</f>
        <v>6</v>
      </c>
      <c r="N136" s="39">
        <f>Pontozás3X3!E35</f>
        <v>6</v>
      </c>
      <c r="O136" s="17">
        <f t="shared" si="13"/>
        <v>6</v>
      </c>
      <c r="P136" s="8" t="str">
        <f t="shared" si="14"/>
        <v> </v>
      </c>
    </row>
    <row r="137" spans="1:16" ht="13.5" customHeight="1">
      <c r="A137" s="24">
        <f t="shared" si="12"/>
        <v>135</v>
      </c>
      <c r="B137" s="24">
        <f>Pontozás3X3!A106</f>
        <v>106</v>
      </c>
      <c r="C137" s="25">
        <f>IF($B137&gt;0,VLOOKUP($B137,Nevezés!$A$2:$I$298,2,FALSE),"")</f>
        <v>46</v>
      </c>
      <c r="D137" s="26" t="str">
        <f>IF($B137&gt;0,VLOOKUP($B137,Nevezés!$A$2:$I$298,3,FALSE),"")</f>
        <v>Trexler Balázs</v>
      </c>
      <c r="E137" s="26" t="str">
        <f>IF($B137&gt;0,VLOOKUP($B137,Nevezés!$A$2:$I$298,4,FALSE),"")</f>
        <v>M.o.</v>
      </c>
      <c r="F137" s="26" t="str">
        <f>IF($B137&gt;0,VLOOKUP($B137,Nevezés!$A$2:$I$298,5,FALSE),"")</f>
        <v>Csolnok</v>
      </c>
      <c r="G137" s="26" t="str">
        <f>IF($B137&gt;0,VLOOKUP($B137,Nevezés!$A$2:$I$298,6,FALSE),"")</f>
        <v>szőlő vegyes</v>
      </c>
      <c r="H137" s="26">
        <f>IF($B137&gt;0,VLOOKUP($B137,Nevezés!$A$2:$I$298,7,FALSE),"")</f>
        <v>2013</v>
      </c>
      <c r="I137" s="26" t="str">
        <f>IF($B137&gt;0,VLOOKUP($B137,Nevezés!$A$2:$I$298,8,FALSE),"")</f>
        <v>nem érlelt</v>
      </c>
      <c r="J137" s="26">
        <f>IF($B137&gt;0,VLOOKUP($B137,Nevezés!$A$2:$I$298,9,FALSE),"")</f>
        <v>50</v>
      </c>
      <c r="K137" s="39">
        <f>Pontozás3X3!B106</f>
        <v>1</v>
      </c>
      <c r="L137" s="39">
        <f>Pontozás3X3!C106</f>
        <v>6</v>
      </c>
      <c r="M137" s="39">
        <f>Pontozás3X3!D106</f>
        <v>6</v>
      </c>
      <c r="N137" s="39">
        <f>Pontozás3X3!E106</f>
        <v>6</v>
      </c>
      <c r="O137" s="17">
        <f t="shared" si="13"/>
        <v>6</v>
      </c>
      <c r="P137" s="8" t="str">
        <f t="shared" si="14"/>
        <v> </v>
      </c>
    </row>
    <row r="138" spans="1:16" ht="12.75">
      <c r="A138" s="24">
        <f t="shared" si="12"/>
        <v>135</v>
      </c>
      <c r="B138" s="24">
        <f>Pontozás3X3!A21</f>
        <v>13</v>
      </c>
      <c r="C138" s="25">
        <f>IF($B138&gt;0,VLOOKUP($B138,Nevezés!$A$2:$I$298,2,FALSE),"")</f>
        <v>69</v>
      </c>
      <c r="D138" s="26" t="str">
        <f>IF($B138&gt;0,VLOOKUP($B138,Nevezés!$A$2:$I$298,3,FALSE),"")</f>
        <v>Pintér Dávid</v>
      </c>
      <c r="E138" s="26" t="str">
        <f>IF($B138&gt;0,VLOOKUP($B138,Nevezés!$A$2:$I$298,4,FALSE),"")</f>
        <v>M.o.</v>
      </c>
      <c r="F138" s="26" t="str">
        <f>IF($B138&gt;0,VLOOKUP($B138,Nevezés!$A$2:$I$298,5,FALSE),"")</f>
        <v>Pilismarót</v>
      </c>
      <c r="G138" s="26" t="str">
        <f>IF($B138&gt;0,VLOOKUP($B138,Nevezés!$A$2:$I$298,6,FALSE),"")</f>
        <v>szagos körte</v>
      </c>
      <c r="H138" s="26">
        <f>IF($B138&gt;0,VLOOKUP($B138,Nevezés!$A$2:$I$298,7,FALSE),"")</f>
        <v>2012</v>
      </c>
      <c r="I138" s="26" t="str">
        <f>IF($B138&gt;0,VLOOKUP($B138,Nevezés!$A$2:$I$298,8,FALSE),"")</f>
        <v>nem érlelt</v>
      </c>
      <c r="J138" s="26">
        <f>IF($B138&gt;0,VLOOKUP($B138,Nevezés!$A$2:$I$298,9,FALSE),"")</f>
        <v>49</v>
      </c>
      <c r="K138" s="39">
        <f>Pontozás3X3!B21</f>
        <v>1</v>
      </c>
      <c r="L138" s="39">
        <f>Pontozás3X3!C21</f>
        <v>6</v>
      </c>
      <c r="M138" s="39">
        <f>Pontozás3X3!D21</f>
        <v>6</v>
      </c>
      <c r="N138" s="39">
        <f>Pontozás3X3!E21</f>
        <v>6</v>
      </c>
      <c r="O138" s="17">
        <f t="shared" si="13"/>
        <v>6</v>
      </c>
      <c r="P138" s="8" t="str">
        <f t="shared" si="14"/>
        <v> </v>
      </c>
    </row>
    <row r="139" spans="1:16" ht="12.75">
      <c r="A139" s="24">
        <f t="shared" si="12"/>
        <v>135</v>
      </c>
      <c r="B139" s="24">
        <f>Pontozás3X3!A6</f>
        <v>16</v>
      </c>
      <c r="C139" s="25">
        <f>IF($B139&gt;0,VLOOKUP($B139,Nevezés!$A$2:$I$298,2,FALSE),"")</f>
        <v>83</v>
      </c>
      <c r="D139" s="26" t="str">
        <f>IF($B139&gt;0,VLOOKUP($B139,Nevezés!$A$2:$I$298,3,FALSE),"")</f>
        <v>Nagy János</v>
      </c>
      <c r="E139" s="26" t="str">
        <f>IF($B139&gt;0,VLOOKUP($B139,Nevezés!$A$2:$I$298,4,FALSE),"")</f>
        <v> M.o</v>
      </c>
      <c r="F139" s="26" t="str">
        <f>IF($B139&gt;0,VLOOKUP($B139,Nevezés!$A$2:$I$298,5,FALSE),"")</f>
        <v>Tokod</v>
      </c>
      <c r="G139" s="26" t="str">
        <f>IF($B139&gt;0,VLOOKUP($B139,Nevezés!$A$2:$I$298,6,FALSE),"")</f>
        <v>vilmoskörte</v>
      </c>
      <c r="H139" s="26">
        <f>IF($B139&gt;0,VLOOKUP($B139,Nevezés!$A$2:$I$298,7,FALSE),"")</f>
        <v>2013</v>
      </c>
      <c r="I139" s="26" t="str">
        <f>IF($B139&gt;0,VLOOKUP($B139,Nevezés!$A$2:$I$298,8,FALSE),"")</f>
        <v>nem érlelt</v>
      </c>
      <c r="J139" s="26">
        <f>IF($B139&gt;0,VLOOKUP($B139,Nevezés!$A$2:$I$298,9,FALSE),"")</f>
        <v>49</v>
      </c>
      <c r="K139" s="39">
        <f>Pontozás3X3!B6</f>
        <v>1</v>
      </c>
      <c r="L139" s="39">
        <f>Pontozás3X3!C6</f>
        <v>6</v>
      </c>
      <c r="M139" s="39">
        <f>Pontozás3X3!D6</f>
        <v>6</v>
      </c>
      <c r="N139" s="39">
        <f>Pontozás3X3!E6</f>
        <v>6</v>
      </c>
      <c r="O139" s="17">
        <f t="shared" si="13"/>
        <v>6</v>
      </c>
      <c r="P139" s="8" t="str">
        <f t="shared" si="14"/>
        <v> </v>
      </c>
    </row>
    <row r="140" spans="1:16" ht="12.75">
      <c r="A140" s="24">
        <f t="shared" si="12"/>
        <v>135</v>
      </c>
      <c r="B140" s="24">
        <f>Pontozás3X3!A9</f>
        <v>20</v>
      </c>
      <c r="C140" s="25">
        <f>IF($B140&gt;0,VLOOKUP($B140,Nevezés!$A$2:$I$298,2,FALSE),"")</f>
        <v>127</v>
      </c>
      <c r="D140" s="26" t="str">
        <f>IF($B140&gt;0,VLOOKUP($B140,Nevezés!$A$2:$I$298,3,FALSE),"")</f>
        <v>Vachaja Bence</v>
      </c>
      <c r="E140" s="26" t="str">
        <f>IF($B140&gt;0,VLOOKUP($B140,Nevezés!$A$2:$I$298,4,FALSE),"")</f>
        <v>M.o.</v>
      </c>
      <c r="F140" s="26" t="str">
        <f>IF($B140&gt;0,VLOOKUP($B140,Nevezés!$A$2:$I$298,5,FALSE),"")</f>
        <v>Mogyorósbánya</v>
      </c>
      <c r="G140" s="26" t="str">
        <f>IF($B140&gt;0,VLOOKUP($B140,Nevezés!$A$2:$I$298,6,FALSE),"")</f>
        <v>körte</v>
      </c>
      <c r="H140" s="26">
        <f>IF($B140&gt;0,VLOOKUP($B140,Nevezés!$A$2:$I$298,7,FALSE),"")</f>
        <v>2013</v>
      </c>
      <c r="I140" s="26" t="str">
        <f>IF($B140&gt;0,VLOOKUP($B140,Nevezés!$A$2:$I$298,8,FALSE),"")</f>
        <v>nem érlelt</v>
      </c>
      <c r="J140" s="26">
        <f>IF($B140&gt;0,VLOOKUP($B140,Nevezés!$A$2:$I$298,9,FALSE),"")</f>
        <v>45</v>
      </c>
      <c r="K140" s="39">
        <f>Pontozás3X3!B9</f>
        <v>3</v>
      </c>
      <c r="L140" s="39">
        <f>Pontozás3X3!C9</f>
        <v>6</v>
      </c>
      <c r="M140" s="39">
        <f>Pontozás3X3!D9</f>
        <v>6</v>
      </c>
      <c r="N140" s="39">
        <f>Pontozás3X3!E9</f>
        <v>6</v>
      </c>
      <c r="O140" s="17">
        <f t="shared" si="13"/>
        <v>6</v>
      </c>
      <c r="P140" s="8" t="str">
        <f t="shared" si="14"/>
        <v> </v>
      </c>
    </row>
    <row r="141" spans="1:16" ht="12.75">
      <c r="A141" s="24">
        <f t="shared" si="12"/>
        <v>140</v>
      </c>
      <c r="B141" s="24">
        <f>Pontozás3X3!A11</f>
        <v>9</v>
      </c>
      <c r="C141" s="25">
        <f>IF($B141&gt;0,VLOOKUP($B141,Nevezés!$A$2:$I$298,2,FALSE),"")</f>
        <v>13</v>
      </c>
      <c r="D141" s="26" t="str">
        <f>IF($B141&gt;0,VLOOKUP($B141,Nevezés!$A$2:$I$298,3,FALSE),"")</f>
        <v>Babindák Ferenc</v>
      </c>
      <c r="E141" s="26" t="str">
        <f>IF($B141&gt;0,VLOOKUP($B141,Nevezés!$A$2:$I$298,4,FALSE),"")</f>
        <v>Szlo.</v>
      </c>
      <c r="F141" s="26" t="str">
        <f>IF($B141&gt;0,VLOOKUP($B141,Nevezés!$A$2:$I$298,5,FALSE),"")</f>
        <v>Nagyölved</v>
      </c>
      <c r="G141" s="26" t="str">
        <f>IF($B141&gt;0,VLOOKUP($B141,Nevezés!$A$2:$I$298,6,FALSE),"")</f>
        <v>körte</v>
      </c>
      <c r="H141" s="26">
        <f>IF($B141&gt;0,VLOOKUP($B141,Nevezés!$A$2:$I$298,7,FALSE),"")</f>
        <v>2013</v>
      </c>
      <c r="I141" s="26" t="str">
        <f>IF($B141&gt;0,VLOOKUP($B141,Nevezés!$A$2:$I$298,8,FALSE),"")</f>
        <v>nem érlelt</v>
      </c>
      <c r="J141" s="26">
        <f>IF($B141&gt;0,VLOOKUP($B141,Nevezés!$A$2:$I$298,9,FALSE),"")</f>
        <v>49</v>
      </c>
      <c r="K141" s="39">
        <f>Pontozás3X3!B11</f>
        <v>2</v>
      </c>
      <c r="L141" s="39">
        <f>Pontozás3X3!C11</f>
        <v>5</v>
      </c>
      <c r="M141" s="39">
        <f>Pontozás3X3!D11</f>
        <v>5</v>
      </c>
      <c r="N141" s="39">
        <f>Pontozás3X3!E11</f>
        <v>5</v>
      </c>
      <c r="O141" s="17">
        <f t="shared" si="13"/>
        <v>5</v>
      </c>
      <c r="P141" s="8" t="str">
        <f t="shared" si="14"/>
        <v> </v>
      </c>
    </row>
    <row r="142" spans="1:16" ht="12.75">
      <c r="A142" s="24">
        <f t="shared" si="12"/>
        <v>140</v>
      </c>
      <c r="B142" s="24">
        <f>Pontozás3X3!A77</f>
        <v>79</v>
      </c>
      <c r="C142" s="25">
        <f>IF($B142&gt;0,VLOOKUP($B142,Nevezés!$A$2:$I$298,2,FALSE),"")</f>
        <v>39</v>
      </c>
      <c r="D142" s="26" t="str">
        <f>IF($B142&gt;0,VLOOKUP($B142,Nevezés!$A$2:$I$298,3,FALSE),"")</f>
        <v>Kaszács Róbert</v>
      </c>
      <c r="E142" s="26" t="str">
        <f>IF($B142&gt;0,VLOOKUP($B142,Nevezés!$A$2:$I$298,4,FALSE),"")</f>
        <v>M.o.</v>
      </c>
      <c r="F142" s="26" t="str">
        <f>IF($B142&gt;0,VLOOKUP($B142,Nevezés!$A$2:$I$298,5,FALSE),"")</f>
        <v>Budapest</v>
      </c>
      <c r="G142" s="26" t="str">
        <f>IF($B142&gt;0,VLOOKUP($B142,Nevezés!$A$2:$I$298,6,FALSE),"")</f>
        <v>sárgadinnye</v>
      </c>
      <c r="H142" s="26">
        <f>IF($B142&gt;0,VLOOKUP($B142,Nevezés!$A$2:$I$298,7,FALSE),"")</f>
        <v>2013</v>
      </c>
      <c r="I142" s="26" t="str">
        <f>IF($B142&gt;0,VLOOKUP($B142,Nevezés!$A$2:$I$298,8,FALSE),"")</f>
        <v>nem érlelt</v>
      </c>
      <c r="J142" s="26">
        <f>IF($B142&gt;0,VLOOKUP($B142,Nevezés!$A$2:$I$298,9,FALSE),"")</f>
        <v>50</v>
      </c>
      <c r="K142" s="39">
        <f>Pontozás3X3!B77</f>
        <v>1</v>
      </c>
      <c r="L142" s="39">
        <f>Pontozás3X3!C77</f>
        <v>5</v>
      </c>
      <c r="M142" s="39">
        <f>Pontozás3X3!D77</f>
        <v>5</v>
      </c>
      <c r="N142" s="39">
        <f>Pontozás3X3!E77</f>
        <v>5</v>
      </c>
      <c r="O142" s="17">
        <f t="shared" si="13"/>
        <v>5</v>
      </c>
      <c r="P142" s="8" t="str">
        <f t="shared" si="14"/>
        <v> </v>
      </c>
    </row>
    <row r="143" spans="1:16" ht="12.75">
      <c r="A143" s="24">
        <f t="shared" si="12"/>
        <v>140</v>
      </c>
      <c r="B143" s="24">
        <f>Pontozás3X3!A16</f>
        <v>12</v>
      </c>
      <c r="C143" s="25">
        <f>IF($B143&gt;0,VLOOKUP($B143,Nevezés!$A$2:$I$298,2,FALSE),"")</f>
        <v>48</v>
      </c>
      <c r="D143" s="26" t="str">
        <f>IF($B143&gt;0,VLOOKUP($B143,Nevezés!$A$2:$I$298,3,FALSE),"")</f>
        <v>Pécsi László</v>
      </c>
      <c r="E143" s="26" t="str">
        <f>IF($B143&gt;0,VLOOKUP($B143,Nevezés!$A$2:$I$298,4,FALSE),"")</f>
        <v>M.o.</v>
      </c>
      <c r="F143" s="26" t="str">
        <f>IF($B143&gt;0,VLOOKUP($B143,Nevezés!$A$2:$I$298,5,FALSE),"")</f>
        <v>Tiszakerecseny</v>
      </c>
      <c r="G143" s="26" t="str">
        <f>IF($B143&gt;0,VLOOKUP($B143,Nevezés!$A$2:$I$298,6,FALSE),"")</f>
        <v>vilmos körte</v>
      </c>
      <c r="H143" s="26">
        <f>IF($B143&gt;0,VLOOKUP($B143,Nevezés!$A$2:$I$298,7,FALSE),"")</f>
        <v>2013</v>
      </c>
      <c r="I143" s="26" t="str">
        <f>IF($B143&gt;0,VLOOKUP($B143,Nevezés!$A$2:$I$298,8,FALSE),"")</f>
        <v>nem érlelt</v>
      </c>
      <c r="J143" s="26">
        <f>IF($B143&gt;0,VLOOKUP($B143,Nevezés!$A$2:$I$298,9,FALSE),"")</f>
        <v>51</v>
      </c>
      <c r="K143" s="39">
        <f>Pontozás3X3!B16</f>
        <v>2</v>
      </c>
      <c r="L143" s="39">
        <f>Pontozás3X3!C16</f>
        <v>5</v>
      </c>
      <c r="M143" s="39">
        <f>Pontozás3X3!D16</f>
        <v>5</v>
      </c>
      <c r="N143" s="39">
        <f>Pontozás3X3!E16</f>
        <v>5</v>
      </c>
      <c r="O143" s="17">
        <f t="shared" si="13"/>
        <v>5</v>
      </c>
      <c r="P143" s="8" t="str">
        <f t="shared" si="14"/>
        <v> </v>
      </c>
    </row>
    <row r="144" spans="1:16" ht="12.75">
      <c r="A144" s="24">
        <f t="shared" si="12"/>
        <v>140</v>
      </c>
      <c r="B144" s="24">
        <f>Pontozás3X3!A97</f>
        <v>98</v>
      </c>
      <c r="C144" s="25">
        <f>IF($B144&gt;0,VLOOKUP($B144,Nevezés!$A$2:$I$298,2,FALSE),"")</f>
        <v>53</v>
      </c>
      <c r="D144" s="26" t="str">
        <f>IF($B144&gt;0,VLOOKUP($B144,Nevezés!$A$2:$I$298,3,FALSE),"")</f>
        <v>Palik Gábor</v>
      </c>
      <c r="E144" s="26" t="str">
        <f>IF($B144&gt;0,VLOOKUP($B144,Nevezés!$A$2:$I$298,4,FALSE),"")</f>
        <v>Szlo.</v>
      </c>
      <c r="F144" s="26" t="str">
        <f>IF($B144&gt;0,VLOOKUP($B144,Nevezés!$A$2:$I$298,5,FALSE),"")</f>
        <v>Zseliz</v>
      </c>
      <c r="G144" s="26" t="str">
        <f>IF($B144&gt;0,VLOOKUP($B144,Nevezés!$A$2:$I$298,6,FALSE),"")</f>
        <v>Bodza</v>
      </c>
      <c r="H144" s="26">
        <f>IF($B144&gt;0,VLOOKUP($B144,Nevezés!$A$2:$I$298,7,FALSE),"")</f>
        <v>2013</v>
      </c>
      <c r="I144" s="26" t="str">
        <f>IF($B144&gt;0,VLOOKUP($B144,Nevezés!$A$2:$I$298,8,FALSE),"")</f>
        <v>nem érlelt</v>
      </c>
      <c r="J144" s="26">
        <f>IF($B144&gt;0,VLOOKUP($B144,Nevezés!$A$2:$I$298,9,FALSE),"")</f>
        <v>52</v>
      </c>
      <c r="K144" s="39">
        <f>Pontozás3X3!B97</f>
        <v>3</v>
      </c>
      <c r="L144" s="39">
        <f>Pontozás3X3!C97</f>
        <v>5</v>
      </c>
      <c r="M144" s="39">
        <f>Pontozás3X3!D97</f>
        <v>5</v>
      </c>
      <c r="N144" s="39">
        <f>Pontozás3X3!E97</f>
        <v>5</v>
      </c>
      <c r="O144" s="17">
        <f t="shared" si="13"/>
        <v>5</v>
      </c>
      <c r="P144" s="8" t="str">
        <f t="shared" si="14"/>
        <v> </v>
      </c>
    </row>
    <row r="145" spans="1:16" ht="12.75">
      <c r="A145" s="24">
        <f t="shared" si="12"/>
        <v>140</v>
      </c>
      <c r="B145" s="24">
        <f>Pontozás3X3!A78</f>
        <v>82</v>
      </c>
      <c r="C145" s="25">
        <f>IF($B145&gt;0,VLOOKUP($B145,Nevezés!$A$2:$I$298,2,FALSE),"")</f>
        <v>63</v>
      </c>
      <c r="D145" s="26" t="str">
        <f>IF($B145&gt;0,VLOOKUP($B145,Nevezés!$A$2:$I$298,3,FALSE),"")</f>
        <v>Rell György,Bihari János</v>
      </c>
      <c r="E145" s="26" t="str">
        <f>IF($B145&gt;0,VLOOKUP($B145,Nevezés!$A$2:$I$298,4,FALSE),"")</f>
        <v>M.o.</v>
      </c>
      <c r="F145" s="26" t="str">
        <f>IF($B145&gt;0,VLOOKUP($B145,Nevezés!$A$2:$I$298,5,FALSE),"")</f>
        <v>Csolnok</v>
      </c>
      <c r="G145" s="26" t="str">
        <f>IF($B145&gt;0,VLOOKUP($B145,Nevezés!$A$2:$I$298,6,FALSE),"")</f>
        <v>Kökény</v>
      </c>
      <c r="H145" s="26">
        <f>IF($B145&gt;0,VLOOKUP($B145,Nevezés!$A$2:$I$298,7,FALSE),"")</f>
        <v>2014</v>
      </c>
      <c r="I145" s="26" t="str">
        <f>IF($B145&gt;0,VLOOKUP($B145,Nevezés!$A$2:$I$298,8,FALSE),"")</f>
        <v>nem érlelt</v>
      </c>
      <c r="J145" s="26">
        <f>IF($B145&gt;0,VLOOKUP($B145,Nevezés!$A$2:$I$298,9,FALSE),"")</f>
        <v>45</v>
      </c>
      <c r="K145" s="39">
        <f>Pontozás3X3!B78</f>
        <v>1</v>
      </c>
      <c r="L145" s="39">
        <f>Pontozás3X3!C78</f>
        <v>5</v>
      </c>
      <c r="M145" s="39">
        <f>Pontozás3X3!D78</f>
        <v>5</v>
      </c>
      <c r="N145" s="39">
        <f>Pontozás3X3!E78</f>
        <v>5</v>
      </c>
      <c r="O145" s="17">
        <f t="shared" si="13"/>
        <v>5</v>
      </c>
      <c r="P145" s="8" t="str">
        <f t="shared" si="14"/>
        <v> </v>
      </c>
    </row>
    <row r="146" spans="1:16" ht="12.75">
      <c r="A146" s="24">
        <f t="shared" si="12"/>
        <v>140</v>
      </c>
      <c r="B146" s="24">
        <f>Pontozás3X3!A72</f>
        <v>73</v>
      </c>
      <c r="C146" s="25">
        <f>IF($B146&gt;0,VLOOKUP($B146,Nevezés!$A$2:$I$298,2,FALSE),"")</f>
        <v>129</v>
      </c>
      <c r="D146" s="26" t="str">
        <f>IF($B146&gt;0,VLOOKUP($B146,Nevezés!$A$2:$I$298,3,FALSE),"")</f>
        <v>Gregor Ferenc</v>
      </c>
      <c r="E146" s="26" t="str">
        <f>IF($B146&gt;0,VLOOKUP($B146,Nevezés!$A$2:$I$298,4,FALSE),"")</f>
        <v>M.o.</v>
      </c>
      <c r="F146" s="26" t="str">
        <f>IF($B146&gt;0,VLOOKUP($B146,Nevezés!$A$2:$I$298,5,FALSE),"")</f>
        <v>Sárisáp</v>
      </c>
      <c r="G146" s="26" t="str">
        <f>IF($B146&gt;0,VLOOKUP($B146,Nevezés!$A$2:$I$298,6,FALSE),"")</f>
        <v>szilva </v>
      </c>
      <c r="H146" s="26">
        <f>IF($B146&gt;0,VLOOKUP($B146,Nevezés!$A$2:$I$298,7,FALSE),"")</f>
        <v>2013</v>
      </c>
      <c r="I146" s="26" t="str">
        <f>IF($B146&gt;0,VLOOKUP($B146,Nevezés!$A$2:$I$298,8,FALSE),"")</f>
        <v>nem érlelt</v>
      </c>
      <c r="J146" s="26">
        <f>IF($B146&gt;0,VLOOKUP($B146,Nevezés!$A$2:$I$298,9,FALSE),"")</f>
        <v>48</v>
      </c>
      <c r="K146" s="39">
        <f>Pontozás3X3!B72</f>
        <v>1</v>
      </c>
      <c r="L146" s="39">
        <f>Pontozás3X3!C72</f>
        <v>5</v>
      </c>
      <c r="M146" s="39">
        <f>Pontozás3X3!D72</f>
        <v>5</v>
      </c>
      <c r="N146" s="39">
        <f>Pontozás3X3!E72</f>
        <v>5</v>
      </c>
      <c r="O146" s="17">
        <f t="shared" si="13"/>
        <v>5</v>
      </c>
      <c r="P146" s="8" t="str">
        <f t="shared" si="14"/>
        <v> </v>
      </c>
    </row>
    <row r="147" spans="1:16" ht="12.75">
      <c r="A147" s="24">
        <f t="shared" si="12"/>
        <v>146</v>
      </c>
      <c r="B147" s="24">
        <f>Pontozás3X3!A29</f>
        <v>28</v>
      </c>
      <c r="C147" s="25">
        <f>IF($B147&gt;0,VLOOKUP($B147,Nevezés!$A$2:$I$298,2,FALSE),"")</f>
        <v>51</v>
      </c>
      <c r="D147" s="26" t="str">
        <f>IF($B147&gt;0,VLOOKUP($B147,Nevezés!$A$2:$I$298,3,FALSE),"")</f>
        <v>Palik Gábor</v>
      </c>
      <c r="E147" s="26" t="str">
        <f>IF($B147&gt;0,VLOOKUP($B147,Nevezés!$A$2:$I$298,4,FALSE),"")</f>
        <v>Szlo</v>
      </c>
      <c r="F147" s="26" t="str">
        <f>IF($B147&gt;0,VLOOKUP($B147,Nevezés!$A$2:$I$298,5,FALSE),"")</f>
        <v>Zseliz</v>
      </c>
      <c r="G147" s="26" t="str">
        <f>IF($B147&gt;0,VLOOKUP($B147,Nevezés!$A$2:$I$298,6,FALSE),"")</f>
        <v>Őszibarack</v>
      </c>
      <c r="H147" s="26">
        <f>IF($B147&gt;0,VLOOKUP($B147,Nevezés!$A$2:$I$298,7,FALSE),"")</f>
        <v>2011</v>
      </c>
      <c r="I147" s="26" t="str">
        <f>IF($B147&gt;0,VLOOKUP($B147,Nevezés!$A$2:$I$298,8,FALSE),"")</f>
        <v>nem érlelt</v>
      </c>
      <c r="J147" s="26">
        <f>IF($B147&gt;0,VLOOKUP($B147,Nevezés!$A$2:$I$298,9,FALSE),"")</f>
        <v>40</v>
      </c>
      <c r="K147" s="39">
        <f>Pontozás3X3!B29</f>
        <v>1</v>
      </c>
      <c r="L147" s="39">
        <f>Pontozás3X3!C29</f>
        <v>0</v>
      </c>
      <c r="M147" s="39">
        <f>Pontozás3X3!D29</f>
        <v>0</v>
      </c>
      <c r="N147" s="39">
        <f>Pontozás3X3!E29</f>
        <v>0</v>
      </c>
      <c r="O147" s="17">
        <f t="shared" si="13"/>
        <v>0</v>
      </c>
      <c r="P147" s="8" t="str">
        <f t="shared" si="14"/>
        <v> </v>
      </c>
    </row>
    <row r="148" spans="1:16" ht="12.75">
      <c r="A148" s="24">
        <f t="shared" si="12"/>
        <v>146</v>
      </c>
      <c r="B148" s="24">
        <f>Pontozás3X3!A27</f>
        <v>29</v>
      </c>
      <c r="C148" s="25">
        <f>IF($B148&gt;0,VLOOKUP($B148,Nevezés!$A$2:$I$298,2,FALSE),"")</f>
        <v>56</v>
      </c>
      <c r="D148" s="26" t="str">
        <f>IF($B148&gt;0,VLOOKUP($B148,Nevezés!$A$2:$I$298,3,FALSE),"")</f>
        <v>Palik Klára</v>
      </c>
      <c r="E148" s="26" t="str">
        <f>IF($B148&gt;0,VLOOKUP($B148,Nevezés!$A$2:$I$298,4,FALSE),"")</f>
        <v>Szlo.</v>
      </c>
      <c r="F148" s="26" t="str">
        <f>IF($B148&gt;0,VLOOKUP($B148,Nevezés!$A$2:$I$298,5,FALSE),"")</f>
        <v>Zseliz</v>
      </c>
      <c r="G148" s="26" t="str">
        <f>IF($B148&gt;0,VLOOKUP($B148,Nevezés!$A$2:$I$298,6,FALSE),"")</f>
        <v>Őszibarack</v>
      </c>
      <c r="H148" s="26">
        <f>IF($B148&gt;0,VLOOKUP($B148,Nevezés!$A$2:$I$298,7,FALSE),"")</f>
        <v>2012</v>
      </c>
      <c r="I148" s="26" t="str">
        <f>IF($B148&gt;0,VLOOKUP($B148,Nevezés!$A$2:$I$298,8,FALSE),"")</f>
        <v>nem érlelt</v>
      </c>
      <c r="J148" s="26">
        <f>IF($B148&gt;0,VLOOKUP($B148,Nevezés!$A$2:$I$298,9,FALSE),"")</f>
        <v>40</v>
      </c>
      <c r="K148" s="39">
        <f>Pontozás3X3!B27</f>
        <v>3</v>
      </c>
      <c r="L148" s="39">
        <f>Pontozás3X3!C27</f>
        <v>0</v>
      </c>
      <c r="M148" s="39">
        <f>Pontozás3X3!D27</f>
        <v>0</v>
      </c>
      <c r="N148" s="39">
        <f>Pontozás3X3!E27</f>
        <v>0</v>
      </c>
      <c r="O148" s="17">
        <f t="shared" si="13"/>
        <v>0</v>
      </c>
      <c r="P148" s="8" t="str">
        <f t="shared" si="14"/>
        <v> </v>
      </c>
    </row>
  </sheetData>
  <sheetProtection password="DA27" sheet="1" formatCells="0" formatColumns="0" formatRows="0" insertColumns="0" insertRows="0" insertHyperlinks="0" deleteColumns="0" deleteRows="0" sort="0" autoFilter="0" pivotTables="0"/>
  <autoFilter ref="A1:Q148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3"/>
  <sheetViews>
    <sheetView zoomScale="80" zoomScaleNormal="80" zoomScalePageLayoutView="0" workbookViewId="0" topLeftCell="A13">
      <selection activeCell="F42" sqref="F42"/>
    </sheetView>
  </sheetViews>
  <sheetFormatPr defaultColWidth="9.140625" defaultRowHeight="12.75"/>
  <cols>
    <col min="1" max="1" width="4.7109375" style="46" customWidth="1"/>
    <col min="2" max="2" width="8.7109375" style="46" customWidth="1"/>
    <col min="3" max="3" width="6.28125" style="46" customWidth="1"/>
    <col min="4" max="4" width="15.140625" style="46" customWidth="1"/>
    <col min="5" max="5" width="11.7109375" style="46" customWidth="1"/>
    <col min="6" max="6" width="17.140625" style="46" customWidth="1"/>
    <col min="7" max="7" width="6.00390625" style="46" customWidth="1"/>
    <col min="8" max="8" width="17.7109375" style="46" customWidth="1"/>
    <col min="9" max="9" width="9.140625" style="46" customWidth="1"/>
    <col min="10" max="10" width="10.8515625" style="46" bestFit="1" customWidth="1"/>
    <col min="11" max="11" width="7.421875" style="46" customWidth="1"/>
    <col min="12" max="12" width="5.421875" style="47" customWidth="1"/>
    <col min="13" max="13" width="6.00390625" style="48" customWidth="1"/>
    <col min="14" max="14" width="6.28125" style="48" customWidth="1"/>
    <col min="15" max="15" width="5.8515625" style="48" customWidth="1"/>
    <col min="16" max="16" width="7.8515625" style="48" customWidth="1"/>
    <col min="17" max="17" width="8.57421875" style="49" customWidth="1"/>
    <col min="18" max="18" width="11.140625" style="38" customWidth="1"/>
    <col min="19" max="19" width="7.57421875" style="38" customWidth="1"/>
    <col min="20" max="22" width="9.140625" style="38" customWidth="1"/>
    <col min="23" max="23" width="12.00390625" style="38" customWidth="1"/>
    <col min="24" max="16384" width="9.140625" style="38" customWidth="1"/>
  </cols>
  <sheetData>
    <row r="1" s="18" customFormat="1" ht="12.75" customHeight="1">
      <c r="B1" s="51"/>
    </row>
    <row r="2" spans="1:3" s="18" customFormat="1" ht="12.75" customHeight="1">
      <c r="A2" s="65"/>
      <c r="B2" s="66" t="s">
        <v>34</v>
      </c>
      <c r="C2" s="65"/>
    </row>
    <row r="3" s="18" customFormat="1" ht="12.75" customHeight="1"/>
    <row r="4" s="18" customFormat="1" ht="12.75" customHeight="1"/>
    <row r="5" s="18" customFormat="1" ht="12.75" customHeight="1">
      <c r="B5" s="18" t="s">
        <v>20</v>
      </c>
    </row>
    <row r="6" s="18" customFormat="1" ht="12.75" customHeight="1"/>
    <row r="7" s="18" customFormat="1" ht="12.75" customHeight="1">
      <c r="B7" s="18" t="s">
        <v>21</v>
      </c>
    </row>
    <row r="8" s="18" customFormat="1" ht="12.75" customHeight="1"/>
    <row r="9" s="18" customFormat="1" ht="12.75" customHeight="1"/>
    <row r="10" s="18" customFormat="1" ht="12.75" customHeight="1" thickBot="1"/>
    <row r="11" spans="2:5" s="18" customFormat="1" ht="12.75" customHeight="1">
      <c r="B11" s="52"/>
      <c r="C11" s="63" t="s">
        <v>32</v>
      </c>
      <c r="D11" s="64"/>
      <c r="E11" s="54"/>
    </row>
    <row r="12" spans="2:5" s="18" customFormat="1" ht="12.75" customHeight="1">
      <c r="B12" s="52"/>
      <c r="C12" s="55"/>
      <c r="D12" s="56"/>
      <c r="E12" s="57"/>
    </row>
    <row r="13" spans="2:5" s="18" customFormat="1" ht="12.75" customHeight="1">
      <c r="B13" s="52" t="s">
        <v>19</v>
      </c>
      <c r="C13" s="58" t="s">
        <v>22</v>
      </c>
      <c r="D13" s="80">
        <v>16.5</v>
      </c>
      <c r="E13" s="59" t="s">
        <v>23</v>
      </c>
    </row>
    <row r="14" spans="2:5" s="18" customFormat="1" ht="12.75" customHeight="1">
      <c r="B14"/>
      <c r="C14" s="58" t="s">
        <v>24</v>
      </c>
      <c r="D14" s="80">
        <v>17.5</v>
      </c>
      <c r="E14" s="59" t="s">
        <v>25</v>
      </c>
    </row>
    <row r="15" spans="2:5" s="18" customFormat="1" ht="12.75" customHeight="1">
      <c r="B15"/>
      <c r="C15" s="58" t="s">
        <v>26</v>
      </c>
      <c r="D15" s="80">
        <v>18.5</v>
      </c>
      <c r="E15" s="59" t="s">
        <v>27</v>
      </c>
    </row>
    <row r="16" spans="2:5" s="18" customFormat="1" ht="12.75" customHeight="1">
      <c r="B16"/>
      <c r="C16" s="58" t="s">
        <v>28</v>
      </c>
      <c r="D16" s="80">
        <v>19.5</v>
      </c>
      <c r="E16" s="59" t="s">
        <v>29</v>
      </c>
    </row>
    <row r="17" spans="2:5" s="18" customFormat="1" ht="12.75" customHeight="1" thickBot="1">
      <c r="B17"/>
      <c r="C17" s="60" t="s">
        <v>30</v>
      </c>
      <c r="D17" s="81">
        <v>20</v>
      </c>
      <c r="E17" s="62" t="s">
        <v>31</v>
      </c>
    </row>
    <row r="18" spans="2:5" s="18" customFormat="1" ht="12.75" customHeight="1">
      <c r="B18" s="53"/>
      <c r="C18"/>
      <c r="D18"/>
      <c r="E18"/>
    </row>
    <row r="19" s="18" customFormat="1" ht="12.75" customHeight="1"/>
    <row r="20" s="18" customFormat="1" ht="12.75" customHeight="1" thickBot="1"/>
    <row r="21" spans="2:14" s="18" customFormat="1" ht="12.75" customHeight="1" thickBot="1" thickTop="1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="18" customFormat="1" ht="12.75" customHeight="1" thickTop="1"/>
    <row r="23" s="18" customFormat="1" ht="12.75" customHeight="1"/>
    <row r="24" spans="2:3" s="18" customFormat="1" ht="12.75" customHeight="1">
      <c r="B24" s="65" t="s">
        <v>35</v>
      </c>
      <c r="C24" s="65"/>
    </row>
    <row r="25" s="18" customFormat="1" ht="12.75" customHeight="1"/>
    <row r="26" s="18" customFormat="1" ht="12.75" customHeight="1"/>
    <row r="27" s="18" customFormat="1" ht="12.75" customHeight="1">
      <c r="B27" s="18" t="s">
        <v>36</v>
      </c>
    </row>
    <row r="28" s="18" customFormat="1" ht="12.75" customHeight="1"/>
    <row r="29" s="18" customFormat="1" ht="12.75" customHeight="1">
      <c r="B29" s="18" t="s">
        <v>33</v>
      </c>
    </row>
    <row r="30" s="18" customFormat="1" ht="12.75" customHeight="1" thickBot="1"/>
    <row r="31" spans="2:10" s="18" customFormat="1" ht="12.75" customHeight="1">
      <c r="B31" s="68" t="s">
        <v>32</v>
      </c>
      <c r="C31" s="69"/>
      <c r="D31" s="70"/>
      <c r="E31" s="70"/>
      <c r="F31" s="70"/>
      <c r="G31" s="70"/>
      <c r="H31" s="70"/>
      <c r="I31" s="70"/>
      <c r="J31" s="71"/>
    </row>
    <row r="32" spans="2:10" s="18" customFormat="1" ht="12.75" customHeight="1">
      <c r="B32" s="72" t="s">
        <v>37</v>
      </c>
      <c r="C32" s="73"/>
      <c r="D32" s="73"/>
      <c r="E32" s="73"/>
      <c r="F32" s="73"/>
      <c r="G32" s="73"/>
      <c r="H32" s="73"/>
      <c r="I32" s="73"/>
      <c r="J32" s="74"/>
    </row>
    <row r="33" spans="2:10" s="18" customFormat="1" ht="12.75" customHeight="1">
      <c r="B33" s="75" t="s">
        <v>38</v>
      </c>
      <c r="C33" s="76"/>
      <c r="D33" s="73"/>
      <c r="E33" s="73"/>
      <c r="F33" s="73"/>
      <c r="G33" s="73"/>
      <c r="H33" s="73"/>
      <c r="I33" s="73"/>
      <c r="J33" s="74"/>
    </row>
    <row r="34" spans="2:10" s="18" customFormat="1" ht="12.75" customHeight="1">
      <c r="B34" s="75" t="s">
        <v>39</v>
      </c>
      <c r="C34" s="76"/>
      <c r="D34" s="73"/>
      <c r="E34" s="73"/>
      <c r="F34" s="73"/>
      <c r="G34" s="73"/>
      <c r="H34" s="73"/>
      <c r="I34" s="73"/>
      <c r="J34" s="74"/>
    </row>
    <row r="35" spans="2:10" s="18" customFormat="1" ht="12.75" customHeight="1" thickBot="1">
      <c r="B35" s="77" t="s">
        <v>40</v>
      </c>
      <c r="C35" s="78"/>
      <c r="D35" s="61"/>
      <c r="E35" s="61"/>
      <c r="F35" s="61"/>
      <c r="G35" s="61"/>
      <c r="H35" s="61"/>
      <c r="I35" s="61"/>
      <c r="J35" s="79"/>
    </row>
    <row r="36" s="18" customFormat="1" ht="12.75" customHeight="1"/>
    <row r="37" s="18" customFormat="1" ht="12.75" customHeight="1"/>
    <row r="38" s="18" customFormat="1" ht="12.75" customHeight="1"/>
    <row r="39" s="18" customFormat="1" ht="12.75" customHeight="1"/>
    <row r="40" s="18" customFormat="1" ht="12.75" customHeight="1"/>
    <row r="41" s="18" customFormat="1" ht="12.75" customHeight="1"/>
    <row r="42" s="18" customFormat="1" ht="12.75" customHeight="1"/>
    <row r="43" s="18" customFormat="1" ht="12.75" customHeight="1"/>
    <row r="44" s="18" customFormat="1" ht="12.75" customHeight="1"/>
    <row r="45" s="18" customFormat="1" ht="12.75" customHeight="1"/>
    <row r="46" s="18" customFormat="1" ht="12.75" customHeight="1"/>
    <row r="47" s="18" customFormat="1" ht="12.75" customHeight="1"/>
    <row r="48" s="18" customFormat="1" ht="12.75" customHeight="1"/>
    <row r="49" s="18" customFormat="1" ht="12.75" customHeight="1"/>
    <row r="50" s="18" customFormat="1" ht="12.75" customHeight="1"/>
    <row r="51" s="18" customFormat="1" ht="12.75" customHeight="1"/>
    <row r="52" s="18" customFormat="1" ht="12.75" customHeight="1"/>
    <row r="53" s="18" customFormat="1" ht="12.75" customHeight="1"/>
    <row r="54" s="18" customFormat="1" ht="12.75" customHeight="1"/>
    <row r="55" s="18" customFormat="1" ht="12.75" customHeight="1"/>
    <row r="56" s="18" customFormat="1" ht="12.75" customHeight="1"/>
    <row r="57" s="18" customFormat="1" ht="12.75" customHeight="1"/>
    <row r="58" s="18" customFormat="1" ht="12.75" customHeight="1"/>
    <row r="59" s="18" customFormat="1" ht="12.75" customHeight="1"/>
    <row r="60" s="18" customFormat="1" ht="12.75" customHeight="1"/>
    <row r="61" s="18" customFormat="1" ht="12.75" customHeight="1"/>
    <row r="62" s="18" customFormat="1" ht="12.75" customHeight="1"/>
    <row r="63" s="18" customFormat="1" ht="12.75" customHeight="1"/>
    <row r="64" s="18" customFormat="1" ht="12.75" customHeight="1"/>
    <row r="65" s="18" customFormat="1" ht="12.75" customHeight="1"/>
    <row r="66" s="18" customFormat="1" ht="12.75" customHeight="1"/>
    <row r="67" s="18" customFormat="1" ht="12.75" customHeight="1"/>
    <row r="68" s="18" customFormat="1" ht="12.75" customHeight="1"/>
    <row r="69" s="18" customFormat="1" ht="12.75" customHeight="1"/>
    <row r="70" spans="1:17" ht="12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="18" customFormat="1" ht="12.75" customHeight="1"/>
    <row r="72" s="18" customFormat="1" ht="12.75" customHeight="1"/>
    <row r="73" s="18" customFormat="1" ht="12.75" customHeight="1"/>
    <row r="74" s="18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pans="1:17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1:17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1:17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1:17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1:17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1:17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1:17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1:17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1:17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1:17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1:17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1:17" ht="13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1:17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1:17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1:17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1:17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1:17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1:17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1:17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1:17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1:17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1:17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1:17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1:17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1:17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1:17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1:17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1:17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1:17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1:17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1:17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1:17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1:17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1:17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1:17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1:17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1:17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1:17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1:17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1:17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1:17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1:17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1:17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1:17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1:17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1:17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1:17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1:17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1:17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1:17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1:17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1:17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1:17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1:17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1:17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1:17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1:17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1:17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1:17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1:17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1:17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1:17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1:17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1:17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1:17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1:17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1:17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1:17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1:17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1:17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1:17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1:17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1:17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1:17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1:17" ht="12.7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1:17" ht="12.7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1:17" ht="12.7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1:17" ht="12.7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1:17" ht="12.7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1:17" ht="12.7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1:17" ht="12.7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1:17" ht="12.7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1:17" ht="12.7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1:17" ht="12.7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1:17" ht="12.7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1:17" ht="12.7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1:17" ht="12.7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1:17" ht="12.7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1:17" ht="12.7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1:17" ht="12.7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1:17" ht="12.7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1:17" ht="12.7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1:17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1:17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1:17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1:17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1:17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1:17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1:17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1:17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1:17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1:17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1:17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1:17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1:17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1:17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1:17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1:17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1:17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1:17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1:17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1:17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1:17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1:17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1:17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1:17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1:17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1:17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1:17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1:17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1:17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</row>
    <row r="249" spans="1:17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</row>
    <row r="250" spans="1:17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1:17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</row>
    <row r="252" spans="1:17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</row>
    <row r="253" spans="1:17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</row>
    <row r="254" spans="1:17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</row>
    <row r="255" spans="1:17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</row>
    <row r="256" spans="1:17" ht="12.7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</row>
    <row r="257" spans="1:17" ht="12.7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</row>
    <row r="258" spans="1:17" ht="12.7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</row>
    <row r="259" spans="1:17" ht="12.7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</row>
    <row r="260" spans="1:17" ht="12.7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</row>
    <row r="261" spans="1:17" ht="12.7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</row>
    <row r="262" spans="1:17" ht="12.7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</row>
    <row r="263" spans="1:17" ht="12.7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</row>
    <row r="264" spans="1:17" ht="12.7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</row>
    <row r="265" spans="1:17" ht="12.7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</row>
    <row r="266" spans="1:17" ht="12.7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</row>
    <row r="267" spans="1:17" ht="12.7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</row>
    <row r="268" spans="1:17" ht="12.7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</row>
    <row r="269" spans="1:17" ht="12.7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</row>
    <row r="270" spans="1:17" ht="12.7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</row>
    <row r="271" spans="1:17" ht="12.7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</row>
    <row r="272" spans="1:17" ht="12.7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</row>
    <row r="273" spans="1:17" ht="12.7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</row>
    <row r="274" spans="1:17" ht="12.7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</row>
    <row r="275" spans="1:17" ht="12.7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</row>
    <row r="276" spans="1:17" ht="12.7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</row>
    <row r="277" spans="1:17" ht="12.7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1:17" ht="12.7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</row>
    <row r="279" spans="1:17" ht="12.7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</row>
    <row r="280" spans="1:17" ht="12.7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</row>
    <row r="281" spans="1:17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</row>
    <row r="282" spans="1:17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</row>
    <row r="283" spans="1:17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</row>
    <row r="284" spans="1:17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</row>
    <row r="285" spans="1:17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</row>
    <row r="286" spans="1:17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</row>
    <row r="287" spans="1:17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</row>
    <row r="288" spans="1:17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</row>
    <row r="289" spans="1:17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</row>
    <row r="290" spans="1:17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</row>
    <row r="291" spans="1:17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</row>
    <row r="292" spans="1:17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</row>
    <row r="293" spans="1:17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</row>
    <row r="294" spans="1:17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</row>
    <row r="295" spans="1:17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</row>
    <row r="296" spans="1:17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</row>
    <row r="297" spans="1:17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</row>
    <row r="298" spans="1:17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</row>
    <row r="299" spans="1:17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</row>
    <row r="300" spans="1:17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</row>
    <row r="301" spans="1:17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</row>
    <row r="302" spans="1:17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</row>
    <row r="303" spans="1:17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</row>
    <row r="304" spans="1:17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1:17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</row>
    <row r="306" spans="1:17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</row>
    <row r="307" spans="1:17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</row>
    <row r="308" spans="1:17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</row>
    <row r="309" spans="1:17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</row>
    <row r="310" spans="1:17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</row>
    <row r="311" spans="1:17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</row>
    <row r="312" spans="1:17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</row>
    <row r="313" spans="1:17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</row>
    <row r="314" spans="1:17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</row>
    <row r="315" spans="1:17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</row>
    <row r="316" spans="1:17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</row>
    <row r="317" spans="1:17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</row>
    <row r="318" spans="1:17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</row>
    <row r="319" spans="1:17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</row>
    <row r="320" spans="1:17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</row>
    <row r="321" spans="1:17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</row>
    <row r="322" spans="1:17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</row>
    <row r="323" spans="1:17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</row>
    <row r="324" spans="1:17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</row>
    <row r="325" spans="1:17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</row>
    <row r="326" spans="1:17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</row>
    <row r="327" spans="1:17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</row>
    <row r="328" spans="1:17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</row>
    <row r="329" spans="1:17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</row>
    <row r="330" spans="1:17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</row>
    <row r="331" spans="1:17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1:17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</row>
    <row r="333" spans="1:17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</row>
    <row r="334" spans="1:17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</row>
    <row r="335" spans="1:17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</row>
    <row r="336" spans="1:17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</row>
    <row r="337" spans="1:17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</row>
    <row r="338" spans="1:17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</row>
    <row r="339" spans="1:17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</row>
    <row r="340" spans="1:17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</row>
    <row r="341" spans="1:17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</row>
    <row r="342" spans="1:17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</row>
    <row r="343" spans="1:17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</row>
    <row r="344" spans="1:17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</row>
    <row r="345" spans="1:17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</row>
    <row r="346" spans="1:17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</row>
    <row r="347" spans="1:17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</row>
    <row r="348" spans="1:17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</row>
    <row r="349" spans="1:17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</row>
    <row r="350" spans="1:17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</row>
    <row r="351" spans="1:17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</row>
    <row r="352" spans="1:17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</row>
    <row r="353" spans="1:17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</row>
    <row r="354" spans="1:17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</row>
    <row r="355" spans="1:17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</row>
    <row r="356" spans="1:17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</row>
    <row r="357" spans="1:17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</row>
    <row r="358" spans="1:17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1:17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</row>
    <row r="360" spans="1:17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</row>
    <row r="361" spans="1:17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</row>
    <row r="362" spans="1:17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</row>
    <row r="363" spans="1:17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</row>
    <row r="364" spans="1:17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</row>
    <row r="365" spans="1:17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</row>
    <row r="366" spans="1:17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</row>
    <row r="367" spans="1:17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</row>
    <row r="368" spans="1:17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</row>
    <row r="369" spans="1:17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</row>
    <row r="370" spans="1:17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</row>
    <row r="371" spans="1:17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</row>
    <row r="372" spans="1:17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</row>
    <row r="373" spans="1:17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</row>
    <row r="374" spans="1:17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</row>
    <row r="375" spans="1:17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</row>
    <row r="376" spans="1:17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</row>
    <row r="377" spans="1:17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</row>
    <row r="378" spans="1:17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</row>
    <row r="379" spans="1:17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</row>
    <row r="380" spans="1:17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</row>
    <row r="381" spans="1:17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</row>
    <row r="382" spans="1:17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</row>
    <row r="383" spans="1:17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</row>
    <row r="384" spans="1:17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</row>
    <row r="385" spans="1:17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1:17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</row>
    <row r="387" spans="1:17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</row>
    <row r="388" spans="1:17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</row>
    <row r="389" spans="1:17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</row>
    <row r="390" spans="1:17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</row>
    <row r="391" spans="1:17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</row>
    <row r="392" spans="1:17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</row>
    <row r="393" spans="1:17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</row>
    <row r="394" spans="1:17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</row>
    <row r="395" spans="1:17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</row>
    <row r="396" spans="1:17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</row>
    <row r="397" spans="1:17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</row>
    <row r="398" spans="1:17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</row>
    <row r="399" spans="1:17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</row>
    <row r="400" spans="1:17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</row>
    <row r="401" spans="1:17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</row>
    <row r="402" spans="1:17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</row>
    <row r="403" spans="1:17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</row>
    <row r="404" spans="1:17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</row>
    <row r="405" spans="1:17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</row>
    <row r="406" spans="1:17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</row>
    <row r="407" spans="1:17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</row>
    <row r="408" spans="1:17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</row>
    <row r="409" spans="1:17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</row>
    <row r="410" spans="1:17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</row>
    <row r="411" spans="1:17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</row>
    <row r="412" spans="1:17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</row>
    <row r="413" spans="1:17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</row>
  </sheetData>
  <sheetProtection password="DA27" sheet="1" formatCells="0" formatColumns="0" formatRows="0" insertColumns="0" insertRows="0" insertHyperlinks="0" deleteColumns="0" deleteRows="0" sort="0" autoFilter="0" pivotTables="0"/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Tibi</dc:creator>
  <cp:keywords/>
  <dc:description/>
  <cp:lastModifiedBy>Attila</cp:lastModifiedBy>
  <cp:lastPrinted>2012-04-20T11:51:51Z</cp:lastPrinted>
  <dcterms:created xsi:type="dcterms:W3CDTF">2012-04-17T07:58:36Z</dcterms:created>
  <dcterms:modified xsi:type="dcterms:W3CDTF">2014-03-09T12:30:18Z</dcterms:modified>
  <cp:category/>
  <cp:version/>
  <cp:contentType/>
  <cp:contentStatus/>
</cp:coreProperties>
</file>